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Oploceni1 - 1.etapa-Oploc..." sheetId="2" state="visible" r:id="rId4"/>
  </sheets>
  <definedNames>
    <definedName function="false" hidden="false" localSheetId="1" name="_xlnm.Print_Area" vbProcedure="false">'Oploceni1 - 1.etapa-Oploc...'!$C$4:$J$76,'Oploceni1 - 1.etapa-Oploc...'!$C$82:$J$105,'Oploceni1 - 1.etapa-Oploc...'!$C$111:$K$198</definedName>
    <definedName function="false" hidden="false" localSheetId="1" name="_xlnm.Print_Titles" vbProcedure="false">'Oploceni1 - 1.etapa-Oploc...'!$121:$121</definedName>
    <definedName function="false" hidden="true" localSheetId="1" name="_xlnm._FilterDatabase" vbProcedure="false">'Oploceni1 - 1.etapa-Oploc...'!$C$121:$K$198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<sst xmlns="http://schemas.openxmlformats.org/spreadsheetml/2006/main" count="1034" uniqueCount="304">
  <si>
    <t xml:space="preserve">Export Komplet</t>
  </si>
  <si>
    <t xml:space="preserve">2.0</t>
  </si>
  <si>
    <t xml:space="preserve">False</t>
  </si>
  <si>
    <t xml:space="preserve">{64ff8fa4-c745-4876-8fa1-a4085bc25ad5}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</si>
  <si>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</si>
  <si>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</si>
  <si>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</si>
  <si>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</si>
  <si>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</si>
  <si>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</si>
  <si>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</si>
  <si>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</si>
  <si>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</si>
  <si>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Oploceni1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</si>
  <si>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</si>
  <si>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</si>
  <si>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1.etapa-Oplocení areálů SVČ a VZMB v parku Lužánky</t>
  </si>
  <si>
    <t xml:space="preserve">KSO:</t>
  </si>
  <si>
    <t xml:space="preserve">CC-CZ:</t>
  </si>
  <si>
    <t xml:space="preserve">Místo:</t>
  </si>
  <si>
    <t xml:space="preserve">Lužánky, Brno</t>
  </si>
  <si>
    <t xml:space="preserve">Datum:</t>
  </si>
  <si>
    <t xml:space="preserve">8. 8. 2025</t>
  </si>
  <si>
    <t xml:space="preserve">Zadavatel:</t>
  </si>
  <si>
    <t xml:space="preserve">IČ:</t>
  </si>
  <si>
    <t xml:space="preserve">MmBrna, OSM,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</si>
  <si>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</si>
  <si>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</si>
  <si>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</si>
  <si>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</si>
  <si>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Ing. Tomáš Popelínský, Mozolky 59, Brno</t>
  </si>
  <si>
    <t xml:space="preserve">True</t>
  </si>
  <si>
    <t xml:space="preserve">Zpracovatel:</t>
  </si>
  <si>
    <t xml:space="preserve">Radka 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</si>
  <si>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</si>
  <si>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</si>
  <si>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</si>
  <si>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</si>
  <si>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</si>
  <si>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</si>
  <si>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</si>
  <si>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</si>
  <si>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</si>
  <si>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</si>
  <si>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</si>
  <si>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</si>
  <si>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</si>
  <si>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</si>
  <si>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</si>
  <si>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</si>
  <si>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</si>
  <si>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</si>
  <si>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</si>
  <si>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</si>
  <si>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</si>
  <si>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</si>
  <si>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</si>
  <si>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</si>
  <si>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</si>
  <si>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</si>
  <si>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</si>
  <si>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</si>
  <si>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</si>
  <si>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</si>
  <si>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</si>
  <si>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</si>
  <si>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</si>
  <si>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</si>
  <si>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</si>
  <si>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</si>
  <si>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</si>
  <si>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</si>
  <si>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</si>
  <si>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</si>
  <si>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</si>
  <si>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</si>
  <si>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</si>
  <si>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</si>
  <si>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</si>
  <si>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</si>
  <si>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</si>
  <si>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</si>
  <si>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</si>
  <si>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</si>
  <si>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</si>
  <si>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</si>
  <si>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</si>
  <si>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</si>
  <si>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</si>
  <si>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</si>
  <si>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</si>
  <si>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</si>
  <si>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</si>
  <si>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</si>
  <si>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</si>
  <si>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</si>
  <si>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</si>
  <si>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</si>
  <si>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</si>
  <si>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</si>
  <si>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</si>
  <si>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</si>
  <si>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</si>
  <si>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</si>
  <si>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</si>
  <si>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</si>
  <si>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</si>
  <si>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</si>
  <si>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</si>
  <si>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</si>
  <si>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</si>
  <si>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</si>
  <si>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</si>
  <si>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</si>
  <si>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</si>
  <si>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Zemní práce</t>
  </si>
  <si>
    <t xml:space="preserve">K</t>
  </si>
  <si>
    <t xml:space="preserve">133251101</t>
  </si>
  <si>
    <t xml:space="preserve">Hloubení šachet nezapažených v hornině třídy těžitelnosti I skupiny 3 objem do 20 m3</t>
  </si>
  <si>
    <t xml:space="preserve">m3</t>
  </si>
  <si>
    <t xml:space="preserve">CS ÚRS 2025 02</t>
  </si>
  <si>
    <t xml:space="preserve">4</t>
  </si>
  <si>
    <t xml:space="preserve">866448066</t>
  </si>
  <si>
    <t xml:space="preserve">VV</t>
  </si>
  <si>
    <t xml:space="preserve">3,14*0,2*0,2*0,8*53</t>
  </si>
  <si>
    <t xml:space="preserve">3,14*0,25*0,25*1,0*4</t>
  </si>
  <si>
    <t xml:space="preserve">Součet</t>
  </si>
  <si>
    <t xml:space="preserve">162751117</t>
  </si>
  <si>
    <t xml:space="preserve">Vodorovné přemístění přes 9 000 do 10000 m výkopku/sypaniny z horniny třídy těžitelnosti I skupiny 1 až 3</t>
  </si>
  <si>
    <t xml:space="preserve">1279618278</t>
  </si>
  <si>
    <t xml:space="preserve">3</t>
  </si>
  <si>
    <t xml:space="preserve">162751119</t>
  </si>
  <si>
    <t xml:space="preserve">Příplatek k vodorovnému přemístění výkopku/sypaniny z horniny třídy těžitelnosti I skupiny 1 až 3 ZKD 1000 m přes 10000 m</t>
  </si>
  <si>
    <t xml:space="preserve">-787614939</t>
  </si>
  <si>
    <t xml:space="preserve">6,11*5 'Přepočtené koeficientem množství</t>
  </si>
  <si>
    <t xml:space="preserve">171201231</t>
  </si>
  <si>
    <t xml:space="preserve">Poplatek za uložení zeminy a kamení na recyklační skládce (skládkovné) kód odpadu 17 05 04</t>
  </si>
  <si>
    <t xml:space="preserve">t</t>
  </si>
  <si>
    <t xml:space="preserve">-1408889539</t>
  </si>
  <si>
    <t xml:space="preserve">6,110*1,8</t>
  </si>
  <si>
    <t xml:space="preserve">5</t>
  </si>
  <si>
    <t xml:space="preserve">171251201</t>
  </si>
  <si>
    <t xml:space="preserve">Uložení sypaniny na skládky nebo meziskládky</t>
  </si>
  <si>
    <t xml:space="preserve">1313505660</t>
  </si>
  <si>
    <t xml:space="preserve">6</t>
  </si>
  <si>
    <t xml:space="preserve">181912111</t>
  </si>
  <si>
    <t xml:space="preserve">Úprava pláně v hornině třídy těžitelnosti I skupiny 3 bez zhutnění ručně</t>
  </si>
  <si>
    <t xml:space="preserve">m2</t>
  </si>
  <si>
    <t xml:space="preserve">487363936</t>
  </si>
  <si>
    <t xml:space="preserve">110*1,0</t>
  </si>
  <si>
    <t xml:space="preserve">Zakládání</t>
  </si>
  <si>
    <t xml:space="preserve">7</t>
  </si>
  <si>
    <t xml:space="preserve">275313711</t>
  </si>
  <si>
    <t xml:space="preserve">Základové patky z betonu tř. C 20/25, XC2</t>
  </si>
  <si>
    <t xml:space="preserve">251937897</t>
  </si>
  <si>
    <t xml:space="preserve">Mezisoučet</t>
  </si>
  <si>
    <t xml:space="preserve">6,11*0,035</t>
  </si>
  <si>
    <t xml:space="preserve">Svislé a kompletní konstrukce</t>
  </si>
  <si>
    <t xml:space="preserve">8</t>
  </si>
  <si>
    <t xml:space="preserve">M</t>
  </si>
  <si>
    <t xml:space="preserve">553-Pozn.1</t>
  </si>
  <si>
    <t xml:space="preserve">Barevnost je navržena jako matná tmavě zelená např. RAL 6005, případně RAL 6009, RAL 6012-nutno odsouhlasit autorským dozorem,správcem parku a orgány památkové péče.</t>
  </si>
  <si>
    <t xml:space="preserve">sada</t>
  </si>
  <si>
    <t xml:space="preserve">512533725</t>
  </si>
  <si>
    <t xml:space="preserve">9</t>
  </si>
  <si>
    <t xml:space="preserve">338171115</t>
  </si>
  <si>
    <t xml:space="preserve">Osazování ocelových sloupků  plotových ocelových v do 2,00 m ukotvením k pevnému podkladu</t>
  </si>
  <si>
    <t xml:space="preserve">kus</t>
  </si>
  <si>
    <t xml:space="preserve">835244465</t>
  </si>
  <si>
    <t xml:space="preserve">49+3+4+1</t>
  </si>
  <si>
    <t xml:space="preserve">10</t>
  </si>
  <si>
    <t xml:space="preserve">553-Pc  1</t>
  </si>
  <si>
    <t xml:space="preserve">sloupek ocelový čtyřhraný profil uzavřený, 70x70mm, tl.3mm dl. 2m, navařené konzoly pro upevnění výplní,nav.desky pro kotvení do b.základu, P10, 170/170mm, 4otvory d12mm-pozink+práškově lakováno</t>
  </si>
  <si>
    <t xml:space="preserve">-2098897351</t>
  </si>
  <si>
    <t xml:space="preserve">49</t>
  </si>
  <si>
    <t xml:space="preserve">11</t>
  </si>
  <si>
    <t xml:space="preserve">553-Pc  1A</t>
  </si>
  <si>
    <t xml:space="preserve">D+m víčko plotového sloupku, ocel 70x70mm</t>
  </si>
  <si>
    <t xml:space="preserve">1013524836</t>
  </si>
  <si>
    <t xml:space="preserve">553-Pc  2</t>
  </si>
  <si>
    <t xml:space="preserve">sloupek ocelový s nižšími konzolami čtyřhraný profil uzavřený, 70x70mm, tl.3mm dl. 2m, navařené konzoly pro upevnění výplní,nav.desky pro kotvení do b.základu, P10, 170/170mm, 4otvory d12mm-pozink+práškově lakováno</t>
  </si>
  <si>
    <t xml:space="preserve">133060696</t>
  </si>
  <si>
    <t xml:space="preserve">13</t>
  </si>
  <si>
    <t xml:space="preserve">553-Pc  3</t>
  </si>
  <si>
    <t xml:space="preserve">sloupek ocelový zesílený (pro brány) čtyřhraný profil uzavřený, 70x70mm, tl.5mm dl. 2m, navařené konzoly pro upevnění výplní,nav.desky pro kotvení do b.základu, P10, 170/300mm, 4otvory d18mm-pozink+práškově lakováno</t>
  </si>
  <si>
    <t xml:space="preserve">-1337666449</t>
  </si>
  <si>
    <t xml:space="preserve">14</t>
  </si>
  <si>
    <t xml:space="preserve">553-Pc  4</t>
  </si>
  <si>
    <t xml:space="preserve">sloupek ocelový  (pro bránky) čtyřhraný profil uzavřený, 70x70mm, tl.3mm dl. 2m, navařené konzoly pro upevnění výplní,nav.desky pro kotvení do b.základu, P10, 170/170mm, 4otvory d12mm,navařený protikus-dorazová lišta-pozink+práškově lakováno</t>
  </si>
  <si>
    <t xml:space="preserve">-926947199</t>
  </si>
  <si>
    <t xml:space="preserve">15</t>
  </si>
  <si>
    <t xml:space="preserve">348171146</t>
  </si>
  <si>
    <t xml:space="preserve">Montáž panelového svařovaného oplocení v přes 1,5 do 2,0 m</t>
  </si>
  <si>
    <t xml:space="preserve">m</t>
  </si>
  <si>
    <t xml:space="preserve">-1132155536</t>
  </si>
  <si>
    <t xml:space="preserve">"A"2,22*29</t>
  </si>
  <si>
    <t xml:space="preserve">"a1"1,716*1</t>
  </si>
  <si>
    <t xml:space="preserve">"A2"1,22*1</t>
  </si>
  <si>
    <t xml:space="preserve">"A3,4,5"0</t>
  </si>
  <si>
    <t xml:space="preserve">"B"2,22*17</t>
  </si>
  <si>
    <t xml:space="preserve">"B1"1,65*1</t>
  </si>
  <si>
    <t xml:space="preserve">"B2"0,93*1</t>
  </si>
  <si>
    <t xml:space="preserve">16</t>
  </si>
  <si>
    <t xml:space="preserve">553-Pc  5</t>
  </si>
  <si>
    <t xml:space="preserve">plot B- svařovaná oc. konst., pozink+práškově lakováno,svařeno z ocel. plechu tl.1mm,2080x1880mm,oc.čtyřhr.profil uzavřený 25x25mm,tl.2mm,dl.1880mm-7ks/modul,ocel.pásovina 70mm tl.10mm, dl.2080mm-2ks/modul+nerez.šrouby s maticí klobouk. M 10 ,4ks/modul</t>
  </si>
  <si>
    <t xml:space="preserve">229573910</t>
  </si>
  <si>
    <t xml:space="preserve">17</t>
  </si>
  <si>
    <t xml:space="preserve">553-Pc  6</t>
  </si>
  <si>
    <t xml:space="preserve">plot B1- svařovaná oc. konst., pozink+práškově lakováno,svařeno z ocel. plechu tl.1mm,1508x1880mm,oc.čtyřhr.profil uzavřený 25x25mm,tl.2mm,dl.1880mm-5ks/modul,ocel.pásovina 70mm tl.10mm, dl.1508mm-2ks/modul+nerez.šrouby s maticí klobouk. M 10 ,4ks/modul</t>
  </si>
  <si>
    <t xml:space="preserve">999313125</t>
  </si>
  <si>
    <t xml:space="preserve">18</t>
  </si>
  <si>
    <t xml:space="preserve">553-Pc  7</t>
  </si>
  <si>
    <t xml:space="preserve">plot B2- svařovaná oc. konst., pozink+práškově lakováno,svařeno z ocel. plechu tl.1mm,789x1880mm,oc.čtyřhr.profil uzavřený 25x25mm,tl.2mm,dl.1880mm-5ks/modul,ocel.pásovina 70mm tl.10mm, dl.789mm-2ks/modul+nerez.šrouby s maticí klobouk. M 10 ,4ks/modul</t>
  </si>
  <si>
    <t xml:space="preserve">-1872034251</t>
  </si>
  <si>
    <t xml:space="preserve">19</t>
  </si>
  <si>
    <t xml:space="preserve">553-Pc  8</t>
  </si>
  <si>
    <t xml:space="preserve">plot A- svařovaná oc. konst., pozink+práškově lakováno,svařeno z ohýbaná ocel.tyčeD.20mm,dl.3820mm-7ks/modul,ocel.pásovina 70mm tl.10mm, dl.2080mm-2ks/modul+nerez.šrouby s maticí klobouk. M 10 ,4ks/modul</t>
  </si>
  <si>
    <t xml:space="preserve">-70428923</t>
  </si>
  <si>
    <t xml:space="preserve">29</t>
  </si>
  <si>
    <t xml:space="preserve">20</t>
  </si>
  <si>
    <t xml:space="preserve">553-Pc  9</t>
  </si>
  <si>
    <t xml:space="preserve">plot A1- svařovaná oc. konst., pozink+práškově lakováno,svařeno z ohýbaná ocel.tyčeD.20mm,dl.3820mm-6ks/modul,ocel.pásovina 70mm tl.10mm, dl.1576mm-2ks/modul+nerez.šrouby s maticí klobouk. M 10 ,4ks/modul</t>
  </si>
  <si>
    <t xml:space="preserve">-1432419714</t>
  </si>
  <si>
    <t xml:space="preserve">553-Pc 10</t>
  </si>
  <si>
    <t xml:space="preserve">plot A2- svařovaná oc. konst., pozink+práškově lakováno,svařeno z ohýbaná ocel.tyčeD.20mm,dl.3820mm-4ks/modul,ocel.pásovina 70mm tl.10mm, dl.1082mm-2ks/modul+nerez.šrouby s maticí klobouk. M 10 ,4ks/modul</t>
  </si>
  <si>
    <t xml:space="preserve">-1971993100</t>
  </si>
  <si>
    <t xml:space="preserve">22</t>
  </si>
  <si>
    <t xml:space="preserve">348172111</t>
  </si>
  <si>
    <t xml:space="preserve">Montáž vjezdových bran samonosných jednokřídlových pl do 2 m2</t>
  </si>
  <si>
    <t xml:space="preserve">CS ÚRS 2022 01</t>
  </si>
  <si>
    <t xml:space="preserve">-1794308152</t>
  </si>
  <si>
    <t xml:space="preserve">23</t>
  </si>
  <si>
    <t xml:space="preserve">553-Pc 11</t>
  </si>
  <si>
    <t xml:space="preserve">Brána A-svařov.ocel.konstrukce,pozink+prášk.lakováno,svařeno z ocel.tyče D 20mm, dl. 1780mm, 5ks/brána, rám z oc.prof 60x40mm tl.3mm, 900x1900mm,otvor na kliku a zámek+zámek,pant</t>
  </si>
  <si>
    <t xml:space="preserve">-478893978</t>
  </si>
  <si>
    <t xml:space="preserve">24</t>
  </si>
  <si>
    <t xml:space="preserve">348172214</t>
  </si>
  <si>
    <t xml:space="preserve">Montáž vjezdových bran samonosných dvoukřídlových pl přes 5 m2 do 10 m2</t>
  </si>
  <si>
    <t xml:space="preserve">-1598210212</t>
  </si>
  <si>
    <t xml:space="preserve">25</t>
  </si>
  <si>
    <t xml:space="preserve">553-Pc 12</t>
  </si>
  <si>
    <t xml:space="preserve">Brána A-svařov.ocel.konstrukce,pozink+prášk.lakováno,svařeno z ocel.tyče D 20mm, dl. 1780mm, 26ks/brána, rám z oc.prof 60x40mm tl.3mm, 2000x1900mm 2x,otvor pro západku zámku, doraz-lišta,oka na visací zámek+zástrč-oc.pásovina,2ks/brána,+zámek,zástrč,pant</t>
  </si>
  <si>
    <t xml:space="preserve">1254995130</t>
  </si>
  <si>
    <t xml:space="preserve">26</t>
  </si>
  <si>
    <t xml:space="preserve">553-Pc 13</t>
  </si>
  <si>
    <t xml:space="preserve">Brána B-svařov.ocel.konstrukce,pozink+prášk.lakováno,svařeno z ocel.plechu tl.1mm,1880x1780mm,2ks/brána, rám z oc.prof 60x40mm tl.3mm, 2000x1900mm,otvor pro západku zámku+klika a zámek, oka na visací zámek+zástrč,oc.uzavř.prof.25x25mm+zámek,zástrč,pant</t>
  </si>
  <si>
    <t xml:space="preserve">323220532</t>
  </si>
  <si>
    <t xml:space="preserve">Ostatní konstrukce a práce, bourání</t>
  </si>
  <si>
    <t xml:space="preserve">27</t>
  </si>
  <si>
    <t xml:space="preserve">952-pc 1</t>
  </si>
  <si>
    <t xml:space="preserve">Vyčištění kolem plotu po zkončení prací</t>
  </si>
  <si>
    <t xml:space="preserve">1793920626</t>
  </si>
  <si>
    <t xml:space="preserve">28</t>
  </si>
  <si>
    <t xml:space="preserve">953961112</t>
  </si>
  <si>
    <t xml:space="preserve">Kotva chemickým tmelem M 10 hl 80 mm do betonu s vyvrtáním otvoru</t>
  </si>
  <si>
    <t xml:space="preserve">-186714953</t>
  </si>
  <si>
    <t xml:space="preserve">953961114</t>
  </si>
  <si>
    <t xml:space="preserve">Kotva chemickým tmelem M 16 hl 160 mm do betonu s vyvrtáním otvoru</t>
  </si>
  <si>
    <t xml:space="preserve">1438696946</t>
  </si>
  <si>
    <t xml:space="preserve">30</t>
  </si>
  <si>
    <t xml:space="preserve">966072811</t>
  </si>
  <si>
    <t xml:space="preserve">Odstranění kovového plného plotu, nebo plechového plotu včetně bran se sloupky do betonových patek</t>
  </si>
  <si>
    <t xml:space="preserve">2032210413</t>
  </si>
  <si>
    <t xml:space="preserve">115</t>
  </si>
  <si>
    <t xml:space="preserve">997</t>
  </si>
  <si>
    <t xml:space="preserve">Doprava suti a vybouraných hmot</t>
  </si>
  <si>
    <t xml:space="preserve">31</t>
  </si>
  <si>
    <t xml:space="preserve">997013151</t>
  </si>
  <si>
    <t xml:space="preserve">Vnitrostaveništní doprava suti a vybouraných hmot pro budovy v do 6 m s omezením mechanizace</t>
  </si>
  <si>
    <t xml:space="preserve">840950673</t>
  </si>
  <si>
    <t xml:space="preserve">32</t>
  </si>
  <si>
    <t xml:space="preserve">997013501</t>
  </si>
  <si>
    <t xml:space="preserve">Odvoz suti a vybouraných hmot na skládku nebo meziskládku do 1 km se složením</t>
  </si>
  <si>
    <t xml:space="preserve">1208039854</t>
  </si>
  <si>
    <t xml:space="preserve">33</t>
  </si>
  <si>
    <t xml:space="preserve">997013509</t>
  </si>
  <si>
    <t xml:space="preserve">Příplatek k odvozu suti a vybouraných hmot na skládku ZKD 1 km přes 1 km</t>
  </si>
  <si>
    <t xml:space="preserve">-440174829</t>
  </si>
  <si>
    <t xml:space="preserve">7,964*14 'Přepočtené koeficientem množství</t>
  </si>
  <si>
    <t xml:space="preserve">34</t>
  </si>
  <si>
    <t xml:space="preserve">997013609</t>
  </si>
  <si>
    <t xml:space="preserve">Poplatek za uložení na skládce Poplatek za uložení</t>
  </si>
  <si>
    <t xml:space="preserve">-1659695947</t>
  </si>
  <si>
    <t xml:space="preserve">998</t>
  </si>
  <si>
    <t xml:space="preserve">Přesun hmot</t>
  </si>
  <si>
    <t xml:space="preserve">35</t>
  </si>
  <si>
    <t xml:space="preserve">998011001</t>
  </si>
  <si>
    <t xml:space="preserve">Přesun hmot  v do 6 m</t>
  </si>
  <si>
    <t xml:space="preserve">-1331242923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</si>
  <si>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</si>
  <si>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</si>
  <si>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</si>
  <si>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</si>
  <si>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36</t>
  </si>
  <si>
    <t xml:space="preserve">030001000</t>
  </si>
  <si>
    <t xml:space="preserve">Zařízení staveniště 3%</t>
  </si>
  <si>
    <t xml:space="preserve">1024</t>
  </si>
  <si>
    <t xml:space="preserve">1820946609</t>
  </si>
  <si>
    <t xml:space="preserve">VRN6</t>
  </si>
  <si>
    <t xml:space="preserve">Územní vlivy</t>
  </si>
  <si>
    <t xml:space="preserve">37</t>
  </si>
  <si>
    <t xml:space="preserve">060001000</t>
  </si>
  <si>
    <t xml:space="preserve">Územní vlivy 3,2%</t>
  </si>
  <si>
    <t xml:space="preserve">-2100796222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</si>
</sst>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0000A8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9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hyperlink" Target="https://app.urs.cz/products/kros4" TargetMode="External"/><Relationship Id="rId4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1.jpeg"/><Relationship Id="rId3" Type="http://schemas.openxmlformats.org/officeDocument/2006/relationships/image" Target="../media/image1.jpeg"/><Relationship Id="rId4" Type="http://schemas.openxmlformats.org/officeDocument/2006/relationships/hyperlink" Target="https://app.urs.cz/products/kros4" TargetMode="External"/><Relationship Id="rId5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39</xdr:col>
      <xdr:colOff>87120</xdr:colOff>
      <xdr:row>3</xdr:row>
      <xdr:rowOff>0</xdr:rowOff>
    </xdr:from>
    <xdr:to>
      <xdr:col>40</xdr:col>
      <xdr:colOff>367560</xdr:colOff>
      <xdr:row>5</xdr:row>
      <xdr:rowOff>468720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8323200" y="720000"/>
          <a:ext cx="1033920" cy="9381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39</xdr:col>
      <xdr:colOff>225360</xdr:colOff>
      <xdr:row>81</xdr:row>
      <xdr:rowOff>0</xdr:rowOff>
    </xdr:from>
    <xdr:to>
      <xdr:col>41</xdr:col>
      <xdr:colOff>176040</xdr:colOff>
      <xdr:row>84</xdr:row>
      <xdr:rowOff>469080</xdr:rowOff>
    </xdr:to>
    <xdr:pic>
      <xdr:nvPicPr>
        <xdr:cNvPr id="1" name="Picture 2" descr=""/>
        <xdr:cNvPicPr/>
      </xdr:nvPicPr>
      <xdr:blipFill>
        <a:blip r:embed="rId2"/>
        <a:stretch/>
      </xdr:blipFill>
      <xdr:spPr>
        <a:xfrm>
          <a:off x="8461440" y="13396680"/>
          <a:ext cx="1128600" cy="102636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2" name="Picture 3" descr="">
          <a:hlinkClick r:id="rId3"/>
        </xdr:cNvPr>
        <xdr:cNvPicPr/>
      </xdr:nvPicPr>
      <xdr:blipFill>
        <a:blip r:embed="rId4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9</xdr:col>
      <xdr:colOff>362520</xdr:colOff>
      <xdr:row>3</xdr:row>
      <xdr:rowOff>0</xdr:rowOff>
    </xdr:from>
    <xdr:to>
      <xdr:col>9</xdr:col>
      <xdr:colOff>1215000</xdr:colOff>
      <xdr:row>6</xdr:row>
      <xdr:rowOff>209160</xdr:rowOff>
    </xdr:to>
    <xdr:pic>
      <xdr:nvPicPr>
        <xdr:cNvPr id="3" name="Picture 1" descr=""/>
        <xdr:cNvPicPr/>
      </xdr:nvPicPr>
      <xdr:blipFill>
        <a:blip r:embed="rId1"/>
        <a:stretch/>
      </xdr:blipFill>
      <xdr:spPr>
        <a:xfrm>
          <a:off x="7332120" y="72000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81</xdr:row>
      <xdr:rowOff>0</xdr:rowOff>
    </xdr:from>
    <xdr:to>
      <xdr:col>9</xdr:col>
      <xdr:colOff>1215000</xdr:colOff>
      <xdr:row>84</xdr:row>
      <xdr:rowOff>209160</xdr:rowOff>
    </xdr:to>
    <xdr:pic>
      <xdr:nvPicPr>
        <xdr:cNvPr id="4" name="Picture 2" descr=""/>
        <xdr:cNvPicPr/>
      </xdr:nvPicPr>
      <xdr:blipFill>
        <a:blip r:embed="rId2"/>
        <a:stretch/>
      </xdr:blipFill>
      <xdr:spPr>
        <a:xfrm>
          <a:off x="7332120" y="1324152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9</xdr:col>
      <xdr:colOff>362520</xdr:colOff>
      <xdr:row>110</xdr:row>
      <xdr:rowOff>0</xdr:rowOff>
    </xdr:from>
    <xdr:to>
      <xdr:col>9</xdr:col>
      <xdr:colOff>1215000</xdr:colOff>
      <xdr:row>113</xdr:row>
      <xdr:rowOff>209160</xdr:rowOff>
    </xdr:to>
    <xdr:pic>
      <xdr:nvPicPr>
        <xdr:cNvPr id="5" name="Picture 3" descr=""/>
        <xdr:cNvPicPr/>
      </xdr:nvPicPr>
      <xdr:blipFill>
        <a:blip r:embed="rId3"/>
        <a:stretch/>
      </xdr:blipFill>
      <xdr:spPr>
        <a:xfrm>
          <a:off x="7332120" y="19559160"/>
          <a:ext cx="852480" cy="76680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6" name="Picture 4" descr="">
          <a:hlinkClick r:id="rId4"/>
        </xdr:cNvPr>
        <xdr:cNvPicPr/>
      </xdr:nvPicPr>
      <xdr:blipFill>
        <a:blip r:embed="rId5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193 A1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Oploceni1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1.etapa-Oplocení areálů SVČ a VZMB v parku Lužánky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Lužánky,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8. 8. 2025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Ing. Tomáš Popelínský, Mozolky 59, Brno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'Oploceni1 - 1.etapa-Oploc...'!J28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'Oploceni1 - 1.etapa-Oploc...'!P122</f>
        <v>0</v>
      </c>
      <c r="AV95" s="94" t="n">
        <f aca="false">'Oploceni1 - 1.etapa-Oploc...'!J31</f>
        <v>0</v>
      </c>
      <c r="AW95" s="94" t="n">
        <f aca="false">'Oploceni1 - 1.etapa-Oploc...'!J32</f>
        <v>0</v>
      </c>
      <c r="AX95" s="94" t="n">
        <f aca="false">'Oploceni1 - 1.etapa-Oploc...'!J33</f>
        <v>0</v>
      </c>
      <c r="AY95" s="94" t="n">
        <f aca="false">'Oploceni1 - 1.etapa-Oploc...'!J34</f>
        <v>0</v>
      </c>
      <c r="AZ95" s="94" t="n">
        <f aca="false">'Oploceni1 - 1.etapa-Oploc...'!F31</f>
        <v>0</v>
      </c>
      <c r="BA95" s="94" t="n">
        <f aca="false">'Oploceni1 - 1.etapa-Oploc...'!F32</f>
        <v>0</v>
      </c>
      <c r="BB95" s="94" t="n">
        <f aca="false">'Oploceni1 - 1.etapa-Oploc...'!F33</f>
        <v>0</v>
      </c>
      <c r="BC95" s="94" t="n">
        <f aca="false">'Oploceni1 - 1.etapa-Oploc...'!F34</f>
        <v>0</v>
      </c>
      <c r="BD95" s="96" t="n">
        <f aca="false">'Oploceni1 - 1.etapa-Oploc...'!F35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Oploceni1 - 1.etapa-Oploc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199"/>
  <sheetViews>
    <sheetView showFormulas="false" showGridLines="false" showRowColHeaders="true" showZeros="true" rightToLeft="false" tabSelected="true" showOutlineSymbols="true" defaultGridColor="true" view="normal" topLeftCell="A186" colorId="64" zoomScale="100" zoomScaleNormal="100" zoomScalePageLayoutView="100" workbookViewId="0">
      <selection pane="topLeft" activeCell="K193" activeCellId="0" sqref="K193"/>
    </sheetView>
  </sheetViews>
  <sheetFormatPr defaultColWidth="8.5078125" defaultRowHeight="12.8" customHeight="true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8. 8. 2025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35</v>
      </c>
      <c r="E28" s="22"/>
      <c r="F28" s="22"/>
      <c r="G28" s="22"/>
      <c r="H28" s="22"/>
      <c r="I28" s="22"/>
      <c r="J28" s="107" t="n">
        <f aca="false">ROUND(J122,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37</v>
      </c>
      <c r="G30" s="22"/>
      <c r="H30" s="22"/>
      <c r="I30" s="108" t="s">
        <v>36</v>
      </c>
      <c r="J30" s="108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39</v>
      </c>
      <c r="E31" s="15" t="s">
        <v>40</v>
      </c>
      <c r="F31" s="110" t="n">
        <f aca="false">ROUND((SUM(BE122:BE198)),  2)</f>
        <v>0</v>
      </c>
      <c r="G31" s="22"/>
      <c r="H31" s="22"/>
      <c r="I31" s="111" t="n">
        <v>0.21</v>
      </c>
      <c r="J31" s="110" t="n">
        <f aca="false">ROUND(((SUM(BE122:BE198))*I31),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0" t="n">
        <f aca="false">ROUND((SUM(BF122:BF198)),  2)</f>
        <v>0</v>
      </c>
      <c r="G32" s="22"/>
      <c r="H32" s="22"/>
      <c r="I32" s="111" t="n">
        <v>0.12</v>
      </c>
      <c r="J32" s="110" t="n">
        <f aca="false">ROUND(((SUM(BF122:BF198))*I32),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0" t="n">
        <f aca="false">ROUND((SUM(BG122:BG198)),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0" t="n">
        <f aca="false">ROUND((SUM(BH122:BH198)),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0" t="n">
        <f aca="false">ROUND((SUM(BI122:BI198)),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45</v>
      </c>
      <c r="E37" s="63"/>
      <c r="F37" s="63"/>
      <c r="G37" s="114" t="s">
        <v>46</v>
      </c>
      <c r="H37" s="115" t="s">
        <v>47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8" t="s">
        <v>51</v>
      </c>
      <c r="G61" s="42" t="s">
        <v>50</v>
      </c>
      <c r="H61" s="25"/>
      <c r="I61" s="25"/>
      <c r="J61" s="119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8" t="s">
        <v>51</v>
      </c>
      <c r="G76" s="42" t="s">
        <v>50</v>
      </c>
      <c r="H76" s="25"/>
      <c r="I76" s="25"/>
      <c r="J76" s="119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1.etapa-Oplocení areálů SVČ a VZMB v parku Lužánky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Lužánky, Brno</v>
      </c>
      <c r="G87" s="22"/>
      <c r="H87" s="22"/>
      <c r="I87" s="15" t="s">
        <v>21</v>
      </c>
      <c r="J87" s="100" t="str">
        <f aca="false">IF(J10="","",J10)</f>
        <v>8. 8. 2025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40.0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 Husova 3, Brno</v>
      </c>
      <c r="G89" s="22"/>
      <c r="H89" s="22"/>
      <c r="I89" s="15" t="s">
        <v>29</v>
      </c>
      <c r="J89" s="120" t="str">
        <f aca="false">E19</f>
        <v>Ing. Tomáš Popelínský, Mozolky 59, Brno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85</v>
      </c>
      <c r="D92" s="112"/>
      <c r="E92" s="112"/>
      <c r="F92" s="112"/>
      <c r="G92" s="112"/>
      <c r="H92" s="112"/>
      <c r="I92" s="112"/>
      <c r="J92" s="122" t="s">
        <v>86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87</v>
      </c>
      <c r="D94" s="22"/>
      <c r="E94" s="22"/>
      <c r="F94" s="22"/>
      <c r="G94" s="22"/>
      <c r="H94" s="22"/>
      <c r="I94" s="22"/>
      <c r="J94" s="107" t="n">
        <f aca="false">J122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4" customFormat="true" ht="24.95" hidden="false" customHeight="true" outlineLevel="0" collapsed="false">
      <c r="B95" s="125"/>
      <c r="D95" s="126" t="s">
        <v>89</v>
      </c>
      <c r="E95" s="127"/>
      <c r="F95" s="127"/>
      <c r="G95" s="127"/>
      <c r="H95" s="127"/>
      <c r="I95" s="127"/>
      <c r="J95" s="128" t="n">
        <f aca="false">J123</f>
        <v>0</v>
      </c>
      <c r="L95" s="125"/>
    </row>
    <row r="96" s="129" customFormat="true" ht="19.9" hidden="false" customHeight="true" outlineLevel="0" collapsed="false">
      <c r="B96" s="130"/>
      <c r="D96" s="131" t="s">
        <v>90</v>
      </c>
      <c r="E96" s="132"/>
      <c r="F96" s="132"/>
      <c r="G96" s="132"/>
      <c r="H96" s="132"/>
      <c r="I96" s="132"/>
      <c r="J96" s="133" t="n">
        <f aca="false">J124</f>
        <v>0</v>
      </c>
      <c r="L96" s="130"/>
    </row>
    <row r="97" s="129" customFormat="true" ht="19.9" hidden="false" customHeight="true" outlineLevel="0" collapsed="false">
      <c r="B97" s="130"/>
      <c r="D97" s="131" t="s">
        <v>91</v>
      </c>
      <c r="E97" s="132"/>
      <c r="F97" s="132"/>
      <c r="G97" s="132"/>
      <c r="H97" s="132"/>
      <c r="I97" s="132"/>
      <c r="J97" s="133" t="n">
        <f aca="false">J137</f>
        <v>0</v>
      </c>
      <c r="L97" s="130"/>
    </row>
    <row r="98" s="129" customFormat="true" ht="19.9" hidden="false" customHeight="true" outlineLevel="0" collapsed="false">
      <c r="B98" s="130"/>
      <c r="D98" s="131" t="s">
        <v>92</v>
      </c>
      <c r="E98" s="132"/>
      <c r="F98" s="132"/>
      <c r="G98" s="132"/>
      <c r="H98" s="132"/>
      <c r="I98" s="132"/>
      <c r="J98" s="133" t="n">
        <f aca="false">J144</f>
        <v>0</v>
      </c>
      <c r="L98" s="130"/>
    </row>
    <row r="99" s="129" customFormat="true" ht="19.9" hidden="false" customHeight="true" outlineLevel="0" collapsed="false">
      <c r="B99" s="130"/>
      <c r="D99" s="131" t="s">
        <v>93</v>
      </c>
      <c r="E99" s="132"/>
      <c r="F99" s="132"/>
      <c r="G99" s="132"/>
      <c r="H99" s="132"/>
      <c r="I99" s="132"/>
      <c r="J99" s="133" t="n">
        <f aca="false">J180</f>
        <v>0</v>
      </c>
      <c r="L99" s="130"/>
    </row>
    <row r="100" s="129" customFormat="true" ht="19.9" hidden="false" customHeight="true" outlineLevel="0" collapsed="false">
      <c r="B100" s="130"/>
      <c r="D100" s="131" t="s">
        <v>94</v>
      </c>
      <c r="E100" s="132"/>
      <c r="F100" s="132"/>
      <c r="G100" s="132"/>
      <c r="H100" s="132"/>
      <c r="I100" s="132"/>
      <c r="J100" s="133" t="n">
        <f aca="false">J186</f>
        <v>0</v>
      </c>
      <c r="L100" s="130"/>
    </row>
    <row r="101" s="129" customFormat="true" ht="19.9" hidden="false" customHeight="true" outlineLevel="0" collapsed="false">
      <c r="B101" s="130"/>
      <c r="D101" s="131" t="s">
        <v>95</v>
      </c>
      <c r="E101" s="132"/>
      <c r="F101" s="132"/>
      <c r="G101" s="132"/>
      <c r="H101" s="132"/>
      <c r="I101" s="132"/>
      <c r="J101" s="133" t="n">
        <f aca="false">J192</f>
        <v>0</v>
      </c>
      <c r="L101" s="130"/>
    </row>
    <row r="102" s="124" customFormat="true" ht="24.95" hidden="false" customHeight="true" outlineLevel="0" collapsed="false">
      <c r="B102" s="125"/>
      <c r="D102" s="126" t="s">
        <v>96</v>
      </c>
      <c r="E102" s="127"/>
      <c r="F102" s="127"/>
      <c r="G102" s="127"/>
      <c r="H102" s="127"/>
      <c r="I102" s="127"/>
      <c r="J102" s="128" t="n">
        <f aca="false">J194</f>
        <v>0</v>
      </c>
      <c r="L102" s="125"/>
    </row>
    <row r="103" s="129" customFormat="true" ht="19.9" hidden="false" customHeight="true" outlineLevel="0" collapsed="false">
      <c r="B103" s="130"/>
      <c r="D103" s="131" t="s">
        <v>97</v>
      </c>
      <c r="E103" s="132"/>
      <c r="F103" s="132"/>
      <c r="G103" s="132"/>
      <c r="H103" s="132"/>
      <c r="I103" s="132"/>
      <c r="J103" s="133" t="n">
        <f aca="false">J195</f>
        <v>0</v>
      </c>
      <c r="L103" s="130"/>
    </row>
    <row r="104" s="129" customFormat="true" ht="19.9" hidden="false" customHeight="true" outlineLevel="0" collapsed="false">
      <c r="B104" s="130"/>
      <c r="D104" s="131" t="s">
        <v>98</v>
      </c>
      <c r="E104" s="132"/>
      <c r="F104" s="132"/>
      <c r="G104" s="132"/>
      <c r="H104" s="132"/>
      <c r="I104" s="132"/>
      <c r="J104" s="133" t="n">
        <f aca="false">J197</f>
        <v>0</v>
      </c>
      <c r="L104" s="130"/>
    </row>
    <row r="105" s="27" customFormat="true" ht="21.85" hidden="false" customHeight="true" outlineLevel="0" collapsed="false">
      <c r="A105" s="22"/>
      <c r="B105" s="23"/>
      <c r="C105" s="22"/>
      <c r="D105" s="22"/>
      <c r="E105" s="22"/>
      <c r="F105" s="22"/>
      <c r="G105" s="22"/>
      <c r="H105" s="22"/>
      <c r="I105" s="22"/>
      <c r="J105" s="22"/>
      <c r="K105" s="22"/>
      <c r="L105" s="39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</row>
    <row r="106" s="27" customFormat="true" ht="6.95" hidden="false" customHeight="true" outlineLevel="0" collapsed="false">
      <c r="A106" s="22"/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39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</row>
    <row r="110" s="27" customFormat="true" ht="6.95" hidden="false" customHeight="true" outlineLevel="0" collapsed="false">
      <c r="A110" s="22"/>
      <c r="B110" s="46"/>
      <c r="C110" s="47"/>
      <c r="D110" s="47"/>
      <c r="E110" s="47"/>
      <c r="F110" s="47"/>
      <c r="G110" s="47"/>
      <c r="H110" s="47"/>
      <c r="I110" s="47"/>
      <c r="J110" s="47"/>
      <c r="K110" s="47"/>
      <c r="L110" s="39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</row>
    <row r="111" s="27" customFormat="true" ht="24.95" hidden="false" customHeight="true" outlineLevel="0" collapsed="false">
      <c r="A111" s="22"/>
      <c r="B111" s="23"/>
      <c r="C111" s="7" t="s">
        <v>99</v>
      </c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23"/>
      <c r="C112" s="22"/>
      <c r="D112" s="22"/>
      <c r="E112" s="22"/>
      <c r="F112" s="22"/>
      <c r="G112" s="22"/>
      <c r="H112" s="22"/>
      <c r="I112" s="22"/>
      <c r="J112" s="22"/>
      <c r="K112" s="22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3" s="27" customFormat="true" ht="12" hidden="false" customHeight="true" outlineLevel="0" collapsed="false">
      <c r="A113" s="22"/>
      <c r="B113" s="23"/>
      <c r="C113" s="15" t="s">
        <v>15</v>
      </c>
      <c r="D113" s="22"/>
      <c r="E113" s="22"/>
      <c r="F113" s="22"/>
      <c r="G113" s="22"/>
      <c r="H113" s="22"/>
      <c r="I113" s="22"/>
      <c r="J113" s="22"/>
      <c r="K113" s="22"/>
      <c r="L113" s="39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</row>
    <row r="114" s="27" customFormat="true" ht="16.5" hidden="false" customHeight="true" outlineLevel="0" collapsed="false">
      <c r="A114" s="22"/>
      <c r="B114" s="23"/>
      <c r="C114" s="22"/>
      <c r="D114" s="22"/>
      <c r="E114" s="53" t="str">
        <f aca="false">E7</f>
        <v>1.etapa-Oplocení areálů SVČ a VZMB v parku Lužánky</v>
      </c>
      <c r="F114" s="53"/>
      <c r="G114" s="53"/>
      <c r="H114" s="53"/>
      <c r="I114" s="22"/>
      <c r="J114" s="22"/>
      <c r="K114" s="22"/>
      <c r="L114" s="39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</row>
    <row r="115" s="27" customFormat="true" ht="6.95" hidden="false" customHeight="true" outlineLevel="0" collapsed="false">
      <c r="A115" s="22"/>
      <c r="B115" s="23"/>
      <c r="C115" s="22"/>
      <c r="D115" s="22"/>
      <c r="E115" s="22"/>
      <c r="F115" s="22"/>
      <c r="G115" s="22"/>
      <c r="H115" s="22"/>
      <c r="I115" s="22"/>
      <c r="J115" s="22"/>
      <c r="K115" s="22"/>
      <c r="L115" s="39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</row>
    <row r="116" s="27" customFormat="true" ht="12" hidden="false" customHeight="true" outlineLevel="0" collapsed="false">
      <c r="A116" s="22"/>
      <c r="B116" s="23"/>
      <c r="C116" s="15" t="s">
        <v>19</v>
      </c>
      <c r="D116" s="22"/>
      <c r="E116" s="22"/>
      <c r="F116" s="16" t="str">
        <f aca="false">F10</f>
        <v>Lužánky, Brno</v>
      </c>
      <c r="G116" s="22"/>
      <c r="H116" s="22"/>
      <c r="I116" s="15" t="s">
        <v>21</v>
      </c>
      <c r="J116" s="100" t="str">
        <f aca="false">IF(J10="","",J10)</f>
        <v>8. 8. 2025</v>
      </c>
      <c r="K116" s="22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6.95" hidden="false" customHeight="true" outlineLevel="0" collapsed="false">
      <c r="A117" s="22"/>
      <c r="B117" s="23"/>
      <c r="C117" s="22"/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40.05" hidden="false" customHeight="true" outlineLevel="0" collapsed="false">
      <c r="A118" s="22"/>
      <c r="B118" s="23"/>
      <c r="C118" s="15" t="s">
        <v>23</v>
      </c>
      <c r="D118" s="22"/>
      <c r="E118" s="22"/>
      <c r="F118" s="16" t="str">
        <f aca="false">E13</f>
        <v>MmBrna, OSM, Husova 3, Brno</v>
      </c>
      <c r="G118" s="22"/>
      <c r="H118" s="22"/>
      <c r="I118" s="15" t="s">
        <v>29</v>
      </c>
      <c r="J118" s="120" t="str">
        <f aca="false">E19</f>
        <v>Ing. Tomáš Popelínský, Mozolky 59, Brno</v>
      </c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5.15" hidden="false" customHeight="true" outlineLevel="0" collapsed="false">
      <c r="A119" s="22"/>
      <c r="B119" s="23"/>
      <c r="C119" s="15" t="s">
        <v>27</v>
      </c>
      <c r="D119" s="22"/>
      <c r="E119" s="22"/>
      <c r="F119" s="16" t="str">
        <f aca="false">IF(E16="","",E16)</f>
        <v>Vyplň údaj</v>
      </c>
      <c r="G119" s="22"/>
      <c r="H119" s="22"/>
      <c r="I119" s="15" t="s">
        <v>32</v>
      </c>
      <c r="J119" s="120" t="str">
        <f aca="false">E22</f>
        <v>Radka Volková</v>
      </c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0.3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140" customFormat="true" ht="29.3" hidden="false" customHeight="true" outlineLevel="0" collapsed="false">
      <c r="A121" s="134"/>
      <c r="B121" s="135"/>
      <c r="C121" s="136" t="s">
        <v>100</v>
      </c>
      <c r="D121" s="137" t="s">
        <v>60</v>
      </c>
      <c r="E121" s="137" t="s">
        <v>56</v>
      </c>
      <c r="F121" s="137" t="s">
        <v>57</v>
      </c>
      <c r="G121" s="137" t="s">
        <v>101</v>
      </c>
      <c r="H121" s="137" t="s">
        <v>102</v>
      </c>
      <c r="I121" s="137" t="s">
        <v>103</v>
      </c>
      <c r="J121" s="137" t="s">
        <v>86</v>
      </c>
      <c r="K121" s="138" t="s">
        <v>104</v>
      </c>
      <c r="L121" s="139"/>
      <c r="M121" s="68"/>
      <c r="N121" s="69" t="s">
        <v>39</v>
      </c>
      <c r="O121" s="69" t="s">
        <v>105</v>
      </c>
      <c r="P121" s="69" t="s">
        <v>106</v>
      </c>
      <c r="Q121" s="69" t="s">
        <v>107</v>
      </c>
      <c r="R121" s="69" t="s">
        <v>108</v>
      </c>
      <c r="S121" s="69" t="s">
        <v>109</v>
      </c>
      <c r="T121" s="70" t="s">
        <v>110</v>
      </c>
      <c r="U121" s="134"/>
      <c r="V121" s="134"/>
      <c r="W121" s="134"/>
      <c r="X121" s="134"/>
      <c r="Y121" s="134"/>
      <c r="Z121" s="134"/>
      <c r="AA121" s="134"/>
      <c r="AB121" s="134"/>
      <c r="AC121" s="134"/>
      <c r="AD121" s="134"/>
      <c r="AE121" s="134"/>
    </row>
    <row r="122" s="27" customFormat="true" ht="22.8" hidden="false" customHeight="true" outlineLevel="0" collapsed="false">
      <c r="A122" s="22"/>
      <c r="B122" s="23"/>
      <c r="C122" s="76" t="s">
        <v>111</v>
      </c>
      <c r="D122" s="22"/>
      <c r="E122" s="22"/>
      <c r="F122" s="22"/>
      <c r="G122" s="22"/>
      <c r="H122" s="22"/>
      <c r="I122" s="22"/>
      <c r="J122" s="141" t="n">
        <f aca="false">BK122</f>
        <v>0</v>
      </c>
      <c r="K122" s="22"/>
      <c r="L122" s="23"/>
      <c r="M122" s="71"/>
      <c r="N122" s="58"/>
      <c r="O122" s="72"/>
      <c r="P122" s="142" t="n">
        <f aca="false">P123+P194</f>
        <v>0</v>
      </c>
      <c r="Q122" s="72"/>
      <c r="R122" s="142" t="n">
        <f aca="false">R123+R194</f>
        <v>19.79470588</v>
      </c>
      <c r="S122" s="72"/>
      <c r="T122" s="143" t="n">
        <f aca="false">T123+T194</f>
        <v>7.96375</v>
      </c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T122" s="3" t="s">
        <v>74</v>
      </c>
      <c r="AU122" s="3" t="s">
        <v>88</v>
      </c>
      <c r="BK122" s="144" t="n">
        <f aca="false">BK123+BK194</f>
        <v>0</v>
      </c>
    </row>
    <row r="123" s="145" customFormat="true" ht="25.9" hidden="false" customHeight="true" outlineLevel="0" collapsed="false">
      <c r="B123" s="146"/>
      <c r="D123" s="147" t="s">
        <v>74</v>
      </c>
      <c r="E123" s="148" t="s">
        <v>112</v>
      </c>
      <c r="F123" s="148" t="s">
        <v>113</v>
      </c>
      <c r="I123" s="149"/>
      <c r="J123" s="150" t="n">
        <f aca="false">BK123</f>
        <v>0</v>
      </c>
      <c r="L123" s="146"/>
      <c r="M123" s="151"/>
      <c r="N123" s="152"/>
      <c r="O123" s="152"/>
      <c r="P123" s="153" t="n">
        <f aca="false">P124+P137+P144+P180+P186+P192</f>
        <v>0</v>
      </c>
      <c r="Q123" s="152"/>
      <c r="R123" s="153" t="n">
        <f aca="false">R124+R137+R144+R180+R186+R192</f>
        <v>19.79470588</v>
      </c>
      <c r="S123" s="152"/>
      <c r="T123" s="154" t="n">
        <f aca="false">T124+T137+T144+T180+T186+T192</f>
        <v>7.96375</v>
      </c>
      <c r="AR123" s="147" t="s">
        <v>80</v>
      </c>
      <c r="AT123" s="155" t="s">
        <v>74</v>
      </c>
      <c r="AU123" s="155" t="s">
        <v>75</v>
      </c>
      <c r="AY123" s="147" t="s">
        <v>114</v>
      </c>
      <c r="BK123" s="156" t="n">
        <f aca="false">BK124+BK137+BK144+BK180+BK186+BK192</f>
        <v>0</v>
      </c>
    </row>
    <row r="124" s="145" customFormat="true" ht="22.8" hidden="false" customHeight="true" outlineLevel="0" collapsed="false">
      <c r="B124" s="146"/>
      <c r="D124" s="147" t="s">
        <v>74</v>
      </c>
      <c r="E124" s="157" t="s">
        <v>80</v>
      </c>
      <c r="F124" s="157" t="s">
        <v>115</v>
      </c>
      <c r="I124" s="149"/>
      <c r="J124" s="158" t="n">
        <f aca="false">BK124</f>
        <v>0</v>
      </c>
      <c r="L124" s="146"/>
      <c r="M124" s="151"/>
      <c r="N124" s="152"/>
      <c r="O124" s="152"/>
      <c r="P124" s="153" t="n">
        <f aca="false">SUM(P125:P136)</f>
        <v>0</v>
      </c>
      <c r="Q124" s="152"/>
      <c r="R124" s="153" t="n">
        <f aca="false">SUM(R125:R136)</f>
        <v>0</v>
      </c>
      <c r="S124" s="152"/>
      <c r="T124" s="154" t="n">
        <f aca="false">SUM(T125:T136)</f>
        <v>0</v>
      </c>
      <c r="AR124" s="147" t="s">
        <v>80</v>
      </c>
      <c r="AT124" s="155" t="s">
        <v>74</v>
      </c>
      <c r="AU124" s="155" t="s">
        <v>80</v>
      </c>
      <c r="AY124" s="147" t="s">
        <v>114</v>
      </c>
      <c r="BK124" s="156" t="n">
        <f aca="false">SUM(BK125:BK136)</f>
        <v>0</v>
      </c>
    </row>
    <row r="125" s="27" customFormat="true" ht="24.15" hidden="false" customHeight="true" outlineLevel="0" collapsed="false">
      <c r="A125" s="22"/>
      <c r="B125" s="159"/>
      <c r="C125" s="160" t="s">
        <v>80</v>
      </c>
      <c r="D125" s="160" t="s">
        <v>116</v>
      </c>
      <c r="E125" s="161" t="s">
        <v>117</v>
      </c>
      <c r="F125" s="162" t="s">
        <v>118</v>
      </c>
      <c r="G125" s="163" t="s">
        <v>119</v>
      </c>
      <c r="H125" s="164" t="n">
        <v>6.11</v>
      </c>
      <c r="I125" s="165"/>
      <c r="J125" s="166" t="n">
        <f aca="false">ROUND(I125*H125,2)</f>
        <v>0</v>
      </c>
      <c r="K125" s="162" t="s">
        <v>120</v>
      </c>
      <c r="L125" s="23"/>
      <c r="M125" s="167"/>
      <c r="N125" s="168" t="s">
        <v>40</v>
      </c>
      <c r="O125" s="60"/>
      <c r="P125" s="169" t="n">
        <f aca="false">O125*H125</f>
        <v>0</v>
      </c>
      <c r="Q125" s="169" t="n">
        <v>0</v>
      </c>
      <c r="R125" s="169" t="n">
        <f aca="false">Q125*H125</f>
        <v>0</v>
      </c>
      <c r="S125" s="169" t="n">
        <v>0</v>
      </c>
      <c r="T125" s="170" t="n">
        <f aca="false">S125*H125</f>
        <v>0</v>
      </c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R125" s="171" t="s">
        <v>121</v>
      </c>
      <c r="AT125" s="171" t="s">
        <v>116</v>
      </c>
      <c r="AU125" s="171" t="s">
        <v>82</v>
      </c>
      <c r="AY125" s="3" t="s">
        <v>114</v>
      </c>
      <c r="BE125" s="172" t="n">
        <f aca="false">IF(N125="základní",J125,0)</f>
        <v>0</v>
      </c>
      <c r="BF125" s="172" t="n">
        <f aca="false">IF(N125="snížená",J125,0)</f>
        <v>0</v>
      </c>
      <c r="BG125" s="172" t="n">
        <f aca="false">IF(N125="zákl. přenesená",J125,0)</f>
        <v>0</v>
      </c>
      <c r="BH125" s="172" t="n">
        <f aca="false">IF(N125="sníž. přenesená",J125,0)</f>
        <v>0</v>
      </c>
      <c r="BI125" s="172" t="n">
        <f aca="false">IF(N125="nulová",J125,0)</f>
        <v>0</v>
      </c>
      <c r="BJ125" s="3" t="s">
        <v>80</v>
      </c>
      <c r="BK125" s="172" t="n">
        <f aca="false">ROUND(I125*H125,2)</f>
        <v>0</v>
      </c>
      <c r="BL125" s="3" t="s">
        <v>121</v>
      </c>
      <c r="BM125" s="171" t="s">
        <v>122</v>
      </c>
    </row>
    <row r="126" s="173" customFormat="true" ht="12.8" hidden="false" customHeight="false" outlineLevel="0" collapsed="false">
      <c r="B126" s="174"/>
      <c r="D126" s="175" t="s">
        <v>123</v>
      </c>
      <c r="E126" s="176"/>
      <c r="F126" s="177" t="s">
        <v>124</v>
      </c>
      <c r="H126" s="178" t="n">
        <v>5.325</v>
      </c>
      <c r="I126" s="179"/>
      <c r="L126" s="174"/>
      <c r="M126" s="180"/>
      <c r="N126" s="181"/>
      <c r="O126" s="181"/>
      <c r="P126" s="181"/>
      <c r="Q126" s="181"/>
      <c r="R126" s="181"/>
      <c r="S126" s="181"/>
      <c r="T126" s="182"/>
      <c r="AT126" s="176" t="s">
        <v>123</v>
      </c>
      <c r="AU126" s="176" t="s">
        <v>82</v>
      </c>
      <c r="AV126" s="173" t="s">
        <v>82</v>
      </c>
      <c r="AW126" s="173" t="s">
        <v>31</v>
      </c>
      <c r="AX126" s="173" t="s">
        <v>75</v>
      </c>
      <c r="AY126" s="176" t="s">
        <v>114</v>
      </c>
    </row>
    <row r="127" s="173" customFormat="true" ht="12.8" hidden="false" customHeight="false" outlineLevel="0" collapsed="false">
      <c r="B127" s="174"/>
      <c r="D127" s="175" t="s">
        <v>123</v>
      </c>
      <c r="E127" s="176"/>
      <c r="F127" s="177" t="s">
        <v>125</v>
      </c>
      <c r="H127" s="178" t="n">
        <v>0.785</v>
      </c>
      <c r="I127" s="179"/>
      <c r="L127" s="174"/>
      <c r="M127" s="180"/>
      <c r="N127" s="181"/>
      <c r="O127" s="181"/>
      <c r="P127" s="181"/>
      <c r="Q127" s="181"/>
      <c r="R127" s="181"/>
      <c r="S127" s="181"/>
      <c r="T127" s="182"/>
      <c r="AT127" s="176" t="s">
        <v>123</v>
      </c>
      <c r="AU127" s="176" t="s">
        <v>82</v>
      </c>
      <c r="AV127" s="173" t="s">
        <v>82</v>
      </c>
      <c r="AW127" s="173" t="s">
        <v>31</v>
      </c>
      <c r="AX127" s="173" t="s">
        <v>75</v>
      </c>
      <c r="AY127" s="176" t="s">
        <v>114</v>
      </c>
    </row>
    <row r="128" s="183" customFormat="true" ht="12.8" hidden="false" customHeight="false" outlineLevel="0" collapsed="false">
      <c r="B128" s="184"/>
      <c r="D128" s="175" t="s">
        <v>123</v>
      </c>
      <c r="E128" s="185"/>
      <c r="F128" s="186" t="s">
        <v>126</v>
      </c>
      <c r="H128" s="187" t="n">
        <v>6.11</v>
      </c>
      <c r="I128" s="188"/>
      <c r="L128" s="184"/>
      <c r="M128" s="189"/>
      <c r="N128" s="190"/>
      <c r="O128" s="190"/>
      <c r="P128" s="190"/>
      <c r="Q128" s="190"/>
      <c r="R128" s="190"/>
      <c r="S128" s="190"/>
      <c r="T128" s="191"/>
      <c r="AT128" s="185" t="s">
        <v>123</v>
      </c>
      <c r="AU128" s="185" t="s">
        <v>82</v>
      </c>
      <c r="AV128" s="183" t="s">
        <v>121</v>
      </c>
      <c r="AW128" s="183" t="s">
        <v>31</v>
      </c>
      <c r="AX128" s="183" t="s">
        <v>80</v>
      </c>
      <c r="AY128" s="185" t="s">
        <v>114</v>
      </c>
    </row>
    <row r="129" s="27" customFormat="true" ht="37.8" hidden="false" customHeight="true" outlineLevel="0" collapsed="false">
      <c r="A129" s="22"/>
      <c r="B129" s="159"/>
      <c r="C129" s="160" t="s">
        <v>82</v>
      </c>
      <c r="D129" s="160" t="s">
        <v>116</v>
      </c>
      <c r="E129" s="161" t="s">
        <v>127</v>
      </c>
      <c r="F129" s="162" t="s">
        <v>128</v>
      </c>
      <c r="G129" s="163" t="s">
        <v>119</v>
      </c>
      <c r="H129" s="164" t="n">
        <v>6.11</v>
      </c>
      <c r="I129" s="165"/>
      <c r="J129" s="166" t="n">
        <f aca="false">ROUND(I129*H129,2)</f>
        <v>0</v>
      </c>
      <c r="K129" s="162" t="s">
        <v>120</v>
      </c>
      <c r="L129" s="23"/>
      <c r="M129" s="167"/>
      <c r="N129" s="168" t="s">
        <v>40</v>
      </c>
      <c r="O129" s="60"/>
      <c r="P129" s="169" t="n">
        <f aca="false">O129*H129</f>
        <v>0</v>
      </c>
      <c r="Q129" s="169" t="n">
        <v>0</v>
      </c>
      <c r="R129" s="169" t="n">
        <f aca="false">Q129*H129</f>
        <v>0</v>
      </c>
      <c r="S129" s="169" t="n">
        <v>0</v>
      </c>
      <c r="T129" s="170" t="n">
        <f aca="false">S129*H129</f>
        <v>0</v>
      </c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R129" s="171" t="s">
        <v>121</v>
      </c>
      <c r="AT129" s="171" t="s">
        <v>116</v>
      </c>
      <c r="AU129" s="171" t="s">
        <v>82</v>
      </c>
      <c r="AY129" s="3" t="s">
        <v>114</v>
      </c>
      <c r="BE129" s="172" t="n">
        <f aca="false">IF(N129="základní",J129,0)</f>
        <v>0</v>
      </c>
      <c r="BF129" s="172" t="n">
        <f aca="false">IF(N129="snížená",J129,0)</f>
        <v>0</v>
      </c>
      <c r="BG129" s="172" t="n">
        <f aca="false">IF(N129="zákl. přenesená",J129,0)</f>
        <v>0</v>
      </c>
      <c r="BH129" s="172" t="n">
        <f aca="false">IF(N129="sníž. přenesená",J129,0)</f>
        <v>0</v>
      </c>
      <c r="BI129" s="172" t="n">
        <f aca="false">IF(N129="nulová",J129,0)</f>
        <v>0</v>
      </c>
      <c r="BJ129" s="3" t="s">
        <v>80</v>
      </c>
      <c r="BK129" s="172" t="n">
        <f aca="false">ROUND(I129*H129,2)</f>
        <v>0</v>
      </c>
      <c r="BL129" s="3" t="s">
        <v>121</v>
      </c>
      <c r="BM129" s="171" t="s">
        <v>129</v>
      </c>
    </row>
    <row r="130" s="27" customFormat="true" ht="37.8" hidden="false" customHeight="true" outlineLevel="0" collapsed="false">
      <c r="A130" s="22"/>
      <c r="B130" s="159"/>
      <c r="C130" s="160" t="s">
        <v>130</v>
      </c>
      <c r="D130" s="160" t="s">
        <v>116</v>
      </c>
      <c r="E130" s="161" t="s">
        <v>131</v>
      </c>
      <c r="F130" s="162" t="s">
        <v>132</v>
      </c>
      <c r="G130" s="163" t="s">
        <v>119</v>
      </c>
      <c r="H130" s="164" t="n">
        <v>30.55</v>
      </c>
      <c r="I130" s="165"/>
      <c r="J130" s="166" t="n">
        <f aca="false">ROUND(I130*H130,2)</f>
        <v>0</v>
      </c>
      <c r="K130" s="162" t="s">
        <v>120</v>
      </c>
      <c r="L130" s="23"/>
      <c r="M130" s="167"/>
      <c r="N130" s="168" t="s">
        <v>40</v>
      </c>
      <c r="O130" s="60"/>
      <c r="P130" s="169" t="n">
        <f aca="false">O130*H130</f>
        <v>0</v>
      </c>
      <c r="Q130" s="169" t="n">
        <v>0</v>
      </c>
      <c r="R130" s="169" t="n">
        <f aca="false">Q130*H130</f>
        <v>0</v>
      </c>
      <c r="S130" s="169" t="n">
        <v>0</v>
      </c>
      <c r="T130" s="170" t="n">
        <f aca="false">S130*H130</f>
        <v>0</v>
      </c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R130" s="171" t="s">
        <v>121</v>
      </c>
      <c r="AT130" s="171" t="s">
        <v>116</v>
      </c>
      <c r="AU130" s="171" t="s">
        <v>82</v>
      </c>
      <c r="AY130" s="3" t="s">
        <v>114</v>
      </c>
      <c r="BE130" s="172" t="n">
        <f aca="false">IF(N130="základní",J130,0)</f>
        <v>0</v>
      </c>
      <c r="BF130" s="172" t="n">
        <f aca="false">IF(N130="snížená",J130,0)</f>
        <v>0</v>
      </c>
      <c r="BG130" s="172" t="n">
        <f aca="false">IF(N130="zákl. přenesená",J130,0)</f>
        <v>0</v>
      </c>
      <c r="BH130" s="172" t="n">
        <f aca="false">IF(N130="sníž. přenesená",J130,0)</f>
        <v>0</v>
      </c>
      <c r="BI130" s="172" t="n">
        <f aca="false">IF(N130="nulová",J130,0)</f>
        <v>0</v>
      </c>
      <c r="BJ130" s="3" t="s">
        <v>80</v>
      </c>
      <c r="BK130" s="172" t="n">
        <f aca="false">ROUND(I130*H130,2)</f>
        <v>0</v>
      </c>
      <c r="BL130" s="3" t="s">
        <v>121</v>
      </c>
      <c r="BM130" s="171" t="s">
        <v>133</v>
      </c>
    </row>
    <row r="131" s="173" customFormat="true" ht="12.8" hidden="false" customHeight="false" outlineLevel="0" collapsed="false">
      <c r="B131" s="174"/>
      <c r="D131" s="175" t="s">
        <v>123</v>
      </c>
      <c r="F131" s="177" t="s">
        <v>134</v>
      </c>
      <c r="H131" s="178" t="n">
        <v>30.55</v>
      </c>
      <c r="I131" s="179"/>
      <c r="L131" s="174"/>
      <c r="M131" s="180"/>
      <c r="N131" s="181"/>
      <c r="O131" s="181"/>
      <c r="P131" s="181"/>
      <c r="Q131" s="181"/>
      <c r="R131" s="181"/>
      <c r="S131" s="181"/>
      <c r="T131" s="182"/>
      <c r="AT131" s="176" t="s">
        <v>123</v>
      </c>
      <c r="AU131" s="176" t="s">
        <v>82</v>
      </c>
      <c r="AV131" s="173" t="s">
        <v>82</v>
      </c>
      <c r="AW131" s="173" t="s">
        <v>2</v>
      </c>
      <c r="AX131" s="173" t="s">
        <v>80</v>
      </c>
      <c r="AY131" s="176" t="s">
        <v>114</v>
      </c>
    </row>
    <row r="132" s="27" customFormat="true" ht="33" hidden="false" customHeight="true" outlineLevel="0" collapsed="false">
      <c r="A132" s="22"/>
      <c r="B132" s="159"/>
      <c r="C132" s="160" t="s">
        <v>121</v>
      </c>
      <c r="D132" s="160" t="s">
        <v>116</v>
      </c>
      <c r="E132" s="161" t="s">
        <v>135</v>
      </c>
      <c r="F132" s="162" t="s">
        <v>136</v>
      </c>
      <c r="G132" s="163" t="s">
        <v>137</v>
      </c>
      <c r="H132" s="164" t="n">
        <v>10.998</v>
      </c>
      <c r="I132" s="165"/>
      <c r="J132" s="166" t="n">
        <f aca="false">ROUND(I132*H132,2)</f>
        <v>0</v>
      </c>
      <c r="K132" s="162" t="s">
        <v>120</v>
      </c>
      <c r="L132" s="23"/>
      <c r="M132" s="167"/>
      <c r="N132" s="168" t="s">
        <v>40</v>
      </c>
      <c r="O132" s="60"/>
      <c r="P132" s="169" t="n">
        <f aca="false">O132*H132</f>
        <v>0</v>
      </c>
      <c r="Q132" s="169" t="n">
        <v>0</v>
      </c>
      <c r="R132" s="169" t="n">
        <f aca="false">Q132*H132</f>
        <v>0</v>
      </c>
      <c r="S132" s="169" t="n">
        <v>0</v>
      </c>
      <c r="T132" s="170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1" t="s">
        <v>121</v>
      </c>
      <c r="AT132" s="171" t="s">
        <v>116</v>
      </c>
      <c r="AU132" s="171" t="s">
        <v>82</v>
      </c>
      <c r="AY132" s="3" t="s">
        <v>114</v>
      </c>
      <c r="BE132" s="172" t="n">
        <f aca="false">IF(N132="základní",J132,0)</f>
        <v>0</v>
      </c>
      <c r="BF132" s="172" t="n">
        <f aca="false">IF(N132="snížená",J132,0)</f>
        <v>0</v>
      </c>
      <c r="BG132" s="172" t="n">
        <f aca="false">IF(N132="zákl. přenesená",J132,0)</f>
        <v>0</v>
      </c>
      <c r="BH132" s="172" t="n">
        <f aca="false">IF(N132="sníž. přenesená",J132,0)</f>
        <v>0</v>
      </c>
      <c r="BI132" s="172" t="n">
        <f aca="false">IF(N132="nulová",J132,0)</f>
        <v>0</v>
      </c>
      <c r="BJ132" s="3" t="s">
        <v>80</v>
      </c>
      <c r="BK132" s="172" t="n">
        <f aca="false">ROUND(I132*H132,2)</f>
        <v>0</v>
      </c>
      <c r="BL132" s="3" t="s">
        <v>121</v>
      </c>
      <c r="BM132" s="171" t="s">
        <v>138</v>
      </c>
    </row>
    <row r="133" s="173" customFormat="true" ht="12.8" hidden="false" customHeight="false" outlineLevel="0" collapsed="false">
      <c r="B133" s="174"/>
      <c r="D133" s="175" t="s">
        <v>123</v>
      </c>
      <c r="E133" s="176"/>
      <c r="F133" s="177" t="s">
        <v>139</v>
      </c>
      <c r="H133" s="178" t="n">
        <v>10.998</v>
      </c>
      <c r="I133" s="179"/>
      <c r="L133" s="174"/>
      <c r="M133" s="180"/>
      <c r="N133" s="181"/>
      <c r="O133" s="181"/>
      <c r="P133" s="181"/>
      <c r="Q133" s="181"/>
      <c r="R133" s="181"/>
      <c r="S133" s="181"/>
      <c r="T133" s="182"/>
      <c r="AT133" s="176" t="s">
        <v>123</v>
      </c>
      <c r="AU133" s="176" t="s">
        <v>82</v>
      </c>
      <c r="AV133" s="173" t="s">
        <v>82</v>
      </c>
      <c r="AW133" s="173" t="s">
        <v>31</v>
      </c>
      <c r="AX133" s="173" t="s">
        <v>80</v>
      </c>
      <c r="AY133" s="176" t="s">
        <v>114</v>
      </c>
    </row>
    <row r="134" s="27" customFormat="true" ht="16.5" hidden="false" customHeight="true" outlineLevel="0" collapsed="false">
      <c r="A134" s="22"/>
      <c r="B134" s="159"/>
      <c r="C134" s="160" t="s">
        <v>140</v>
      </c>
      <c r="D134" s="160" t="s">
        <v>116</v>
      </c>
      <c r="E134" s="161" t="s">
        <v>141</v>
      </c>
      <c r="F134" s="162" t="s">
        <v>142</v>
      </c>
      <c r="G134" s="163" t="s">
        <v>119</v>
      </c>
      <c r="H134" s="164" t="n">
        <v>6.11</v>
      </c>
      <c r="I134" s="165"/>
      <c r="J134" s="166" t="n">
        <f aca="false">ROUND(I134*H134,2)</f>
        <v>0</v>
      </c>
      <c r="K134" s="162" t="s">
        <v>120</v>
      </c>
      <c r="L134" s="23"/>
      <c r="M134" s="167"/>
      <c r="N134" s="168" t="s">
        <v>40</v>
      </c>
      <c r="O134" s="60"/>
      <c r="P134" s="169" t="n">
        <f aca="false">O134*H134</f>
        <v>0</v>
      </c>
      <c r="Q134" s="169" t="n">
        <v>0</v>
      </c>
      <c r="R134" s="169" t="n">
        <f aca="false">Q134*H134</f>
        <v>0</v>
      </c>
      <c r="S134" s="169" t="n">
        <v>0</v>
      </c>
      <c r="T134" s="170" t="n">
        <f aca="false">S134*H134</f>
        <v>0</v>
      </c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R134" s="171" t="s">
        <v>121</v>
      </c>
      <c r="AT134" s="171" t="s">
        <v>116</v>
      </c>
      <c r="AU134" s="171" t="s">
        <v>82</v>
      </c>
      <c r="AY134" s="3" t="s">
        <v>114</v>
      </c>
      <c r="BE134" s="172" t="n">
        <f aca="false">IF(N134="základní",J134,0)</f>
        <v>0</v>
      </c>
      <c r="BF134" s="172" t="n">
        <f aca="false">IF(N134="snížená",J134,0)</f>
        <v>0</v>
      </c>
      <c r="BG134" s="172" t="n">
        <f aca="false">IF(N134="zákl. přenesená",J134,0)</f>
        <v>0</v>
      </c>
      <c r="BH134" s="172" t="n">
        <f aca="false">IF(N134="sníž. přenesená",J134,0)</f>
        <v>0</v>
      </c>
      <c r="BI134" s="172" t="n">
        <f aca="false">IF(N134="nulová",J134,0)</f>
        <v>0</v>
      </c>
      <c r="BJ134" s="3" t="s">
        <v>80</v>
      </c>
      <c r="BK134" s="172" t="n">
        <f aca="false">ROUND(I134*H134,2)</f>
        <v>0</v>
      </c>
      <c r="BL134" s="3" t="s">
        <v>121</v>
      </c>
      <c r="BM134" s="171" t="s">
        <v>143</v>
      </c>
    </row>
    <row r="135" s="27" customFormat="true" ht="24.15" hidden="false" customHeight="true" outlineLevel="0" collapsed="false">
      <c r="A135" s="22"/>
      <c r="B135" s="159"/>
      <c r="C135" s="160" t="s">
        <v>144</v>
      </c>
      <c r="D135" s="160" t="s">
        <v>116</v>
      </c>
      <c r="E135" s="161" t="s">
        <v>145</v>
      </c>
      <c r="F135" s="162" t="s">
        <v>146</v>
      </c>
      <c r="G135" s="163" t="s">
        <v>147</v>
      </c>
      <c r="H135" s="164" t="n">
        <v>110</v>
      </c>
      <c r="I135" s="165"/>
      <c r="J135" s="166" t="n">
        <f aca="false">ROUND(I135*H135,2)</f>
        <v>0</v>
      </c>
      <c r="K135" s="162" t="s">
        <v>120</v>
      </c>
      <c r="L135" s="23"/>
      <c r="M135" s="167"/>
      <c r="N135" s="168" t="s">
        <v>40</v>
      </c>
      <c r="O135" s="60"/>
      <c r="P135" s="169" t="n">
        <f aca="false">O135*H135</f>
        <v>0</v>
      </c>
      <c r="Q135" s="169" t="n">
        <v>0</v>
      </c>
      <c r="R135" s="169" t="n">
        <f aca="false">Q135*H135</f>
        <v>0</v>
      </c>
      <c r="S135" s="169" t="n">
        <v>0</v>
      </c>
      <c r="T135" s="170" t="n">
        <f aca="false">S135*H135</f>
        <v>0</v>
      </c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R135" s="171" t="s">
        <v>121</v>
      </c>
      <c r="AT135" s="171" t="s">
        <v>116</v>
      </c>
      <c r="AU135" s="171" t="s">
        <v>82</v>
      </c>
      <c r="AY135" s="3" t="s">
        <v>114</v>
      </c>
      <c r="BE135" s="172" t="n">
        <f aca="false">IF(N135="základní",J135,0)</f>
        <v>0</v>
      </c>
      <c r="BF135" s="172" t="n">
        <f aca="false">IF(N135="snížená",J135,0)</f>
        <v>0</v>
      </c>
      <c r="BG135" s="172" t="n">
        <f aca="false">IF(N135="zákl. přenesená",J135,0)</f>
        <v>0</v>
      </c>
      <c r="BH135" s="172" t="n">
        <f aca="false">IF(N135="sníž. přenesená",J135,0)</f>
        <v>0</v>
      </c>
      <c r="BI135" s="172" t="n">
        <f aca="false">IF(N135="nulová",J135,0)</f>
        <v>0</v>
      </c>
      <c r="BJ135" s="3" t="s">
        <v>80</v>
      </c>
      <c r="BK135" s="172" t="n">
        <f aca="false">ROUND(I135*H135,2)</f>
        <v>0</v>
      </c>
      <c r="BL135" s="3" t="s">
        <v>121</v>
      </c>
      <c r="BM135" s="171" t="s">
        <v>148</v>
      </c>
    </row>
    <row r="136" s="173" customFormat="true" ht="12.8" hidden="false" customHeight="false" outlineLevel="0" collapsed="false">
      <c r="B136" s="174"/>
      <c r="D136" s="175" t="s">
        <v>123</v>
      </c>
      <c r="E136" s="176"/>
      <c r="F136" s="177" t="s">
        <v>149</v>
      </c>
      <c r="H136" s="178" t="n">
        <v>110</v>
      </c>
      <c r="I136" s="179"/>
      <c r="L136" s="174"/>
      <c r="M136" s="180"/>
      <c r="N136" s="181"/>
      <c r="O136" s="181"/>
      <c r="P136" s="181"/>
      <c r="Q136" s="181"/>
      <c r="R136" s="181"/>
      <c r="S136" s="181"/>
      <c r="T136" s="182"/>
      <c r="AT136" s="176" t="s">
        <v>123</v>
      </c>
      <c r="AU136" s="176" t="s">
        <v>82</v>
      </c>
      <c r="AV136" s="173" t="s">
        <v>82</v>
      </c>
      <c r="AW136" s="173" t="s">
        <v>31</v>
      </c>
      <c r="AX136" s="173" t="s">
        <v>80</v>
      </c>
      <c r="AY136" s="176" t="s">
        <v>114</v>
      </c>
    </row>
    <row r="137" s="145" customFormat="true" ht="22.8" hidden="false" customHeight="true" outlineLevel="0" collapsed="false">
      <c r="B137" s="146"/>
      <c r="D137" s="147" t="s">
        <v>74</v>
      </c>
      <c r="E137" s="157" t="s">
        <v>82</v>
      </c>
      <c r="F137" s="157" t="s">
        <v>150</v>
      </c>
      <c r="I137" s="149"/>
      <c r="J137" s="158" t="n">
        <f aca="false">BK137</f>
        <v>0</v>
      </c>
      <c r="L137" s="146"/>
      <c r="M137" s="151"/>
      <c r="N137" s="152"/>
      <c r="O137" s="152"/>
      <c r="P137" s="153" t="n">
        <f aca="false">SUM(P138:P143)</f>
        <v>0</v>
      </c>
      <c r="Q137" s="152"/>
      <c r="R137" s="153" t="n">
        <f aca="false">SUM(R138:R143)</f>
        <v>15.82182588</v>
      </c>
      <c r="S137" s="152"/>
      <c r="T137" s="154" t="n">
        <f aca="false">SUM(T138:T143)</f>
        <v>0</v>
      </c>
      <c r="AR137" s="147" t="s">
        <v>80</v>
      </c>
      <c r="AT137" s="155" t="s">
        <v>74</v>
      </c>
      <c r="AU137" s="155" t="s">
        <v>80</v>
      </c>
      <c r="AY137" s="147" t="s">
        <v>114</v>
      </c>
      <c r="BK137" s="156" t="n">
        <f aca="false">SUM(BK138:BK143)</f>
        <v>0</v>
      </c>
    </row>
    <row r="138" s="27" customFormat="true" ht="16.5" hidden="false" customHeight="true" outlineLevel="0" collapsed="false">
      <c r="A138" s="22"/>
      <c r="B138" s="159"/>
      <c r="C138" s="160" t="s">
        <v>151</v>
      </c>
      <c r="D138" s="160" t="s">
        <v>116</v>
      </c>
      <c r="E138" s="161" t="s">
        <v>152</v>
      </c>
      <c r="F138" s="162" t="s">
        <v>153</v>
      </c>
      <c r="G138" s="163" t="s">
        <v>119</v>
      </c>
      <c r="H138" s="164" t="n">
        <v>6.324</v>
      </c>
      <c r="I138" s="165"/>
      <c r="J138" s="166" t="n">
        <f aca="false">ROUND(I138*H138,2)</f>
        <v>0</v>
      </c>
      <c r="K138" s="162" t="s">
        <v>120</v>
      </c>
      <c r="L138" s="23"/>
      <c r="M138" s="167"/>
      <c r="N138" s="168" t="s">
        <v>40</v>
      </c>
      <c r="O138" s="60"/>
      <c r="P138" s="169" t="n">
        <f aca="false">O138*H138</f>
        <v>0</v>
      </c>
      <c r="Q138" s="169" t="n">
        <v>2.50187</v>
      </c>
      <c r="R138" s="169" t="n">
        <f aca="false">Q138*H138</f>
        <v>15.82182588</v>
      </c>
      <c r="S138" s="169" t="n">
        <v>0</v>
      </c>
      <c r="T138" s="170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1" t="s">
        <v>121</v>
      </c>
      <c r="AT138" s="171" t="s">
        <v>116</v>
      </c>
      <c r="AU138" s="171" t="s">
        <v>82</v>
      </c>
      <c r="AY138" s="3" t="s">
        <v>114</v>
      </c>
      <c r="BE138" s="172" t="n">
        <f aca="false">IF(N138="základní",J138,0)</f>
        <v>0</v>
      </c>
      <c r="BF138" s="172" t="n">
        <f aca="false">IF(N138="snížená",J138,0)</f>
        <v>0</v>
      </c>
      <c r="BG138" s="172" t="n">
        <f aca="false">IF(N138="zákl. přenesená",J138,0)</f>
        <v>0</v>
      </c>
      <c r="BH138" s="172" t="n">
        <f aca="false">IF(N138="sníž. přenesená",J138,0)</f>
        <v>0</v>
      </c>
      <c r="BI138" s="172" t="n">
        <f aca="false">IF(N138="nulová",J138,0)</f>
        <v>0</v>
      </c>
      <c r="BJ138" s="3" t="s">
        <v>80</v>
      </c>
      <c r="BK138" s="172" t="n">
        <f aca="false">ROUND(I138*H138,2)</f>
        <v>0</v>
      </c>
      <c r="BL138" s="3" t="s">
        <v>121</v>
      </c>
      <c r="BM138" s="171" t="s">
        <v>154</v>
      </c>
    </row>
    <row r="139" s="173" customFormat="true" ht="12.8" hidden="false" customHeight="false" outlineLevel="0" collapsed="false">
      <c r="B139" s="174"/>
      <c r="D139" s="175" t="s">
        <v>123</v>
      </c>
      <c r="E139" s="176"/>
      <c r="F139" s="177" t="s">
        <v>124</v>
      </c>
      <c r="H139" s="178" t="n">
        <v>5.325</v>
      </c>
      <c r="I139" s="179"/>
      <c r="L139" s="174"/>
      <c r="M139" s="180"/>
      <c r="N139" s="181"/>
      <c r="O139" s="181"/>
      <c r="P139" s="181"/>
      <c r="Q139" s="181"/>
      <c r="R139" s="181"/>
      <c r="S139" s="181"/>
      <c r="T139" s="182"/>
      <c r="AT139" s="176" t="s">
        <v>123</v>
      </c>
      <c r="AU139" s="176" t="s">
        <v>82</v>
      </c>
      <c r="AV139" s="173" t="s">
        <v>82</v>
      </c>
      <c r="AW139" s="173" t="s">
        <v>31</v>
      </c>
      <c r="AX139" s="173" t="s">
        <v>75</v>
      </c>
      <c r="AY139" s="176" t="s">
        <v>114</v>
      </c>
    </row>
    <row r="140" s="173" customFormat="true" ht="12.8" hidden="false" customHeight="false" outlineLevel="0" collapsed="false">
      <c r="B140" s="174"/>
      <c r="D140" s="175" t="s">
        <v>123</v>
      </c>
      <c r="E140" s="176"/>
      <c r="F140" s="177" t="s">
        <v>125</v>
      </c>
      <c r="H140" s="178" t="n">
        <v>0.785</v>
      </c>
      <c r="I140" s="179"/>
      <c r="L140" s="174"/>
      <c r="M140" s="180"/>
      <c r="N140" s="181"/>
      <c r="O140" s="181"/>
      <c r="P140" s="181"/>
      <c r="Q140" s="181"/>
      <c r="R140" s="181"/>
      <c r="S140" s="181"/>
      <c r="T140" s="182"/>
      <c r="AT140" s="176" t="s">
        <v>123</v>
      </c>
      <c r="AU140" s="176" t="s">
        <v>82</v>
      </c>
      <c r="AV140" s="173" t="s">
        <v>82</v>
      </c>
      <c r="AW140" s="173" t="s">
        <v>31</v>
      </c>
      <c r="AX140" s="173" t="s">
        <v>75</v>
      </c>
      <c r="AY140" s="176" t="s">
        <v>114</v>
      </c>
    </row>
    <row r="141" s="192" customFormat="true" ht="12.8" hidden="false" customHeight="false" outlineLevel="0" collapsed="false">
      <c r="B141" s="193"/>
      <c r="D141" s="175" t="s">
        <v>123</v>
      </c>
      <c r="E141" s="194"/>
      <c r="F141" s="195" t="s">
        <v>155</v>
      </c>
      <c r="H141" s="196" t="n">
        <v>6.11</v>
      </c>
      <c r="I141" s="197"/>
      <c r="L141" s="193"/>
      <c r="M141" s="198"/>
      <c r="N141" s="199"/>
      <c r="O141" s="199"/>
      <c r="P141" s="199"/>
      <c r="Q141" s="199"/>
      <c r="R141" s="199"/>
      <c r="S141" s="199"/>
      <c r="T141" s="200"/>
      <c r="AT141" s="194" t="s">
        <v>123</v>
      </c>
      <c r="AU141" s="194" t="s">
        <v>82</v>
      </c>
      <c r="AV141" s="192" t="s">
        <v>130</v>
      </c>
      <c r="AW141" s="192" t="s">
        <v>31</v>
      </c>
      <c r="AX141" s="192" t="s">
        <v>75</v>
      </c>
      <c r="AY141" s="194" t="s">
        <v>114</v>
      </c>
    </row>
    <row r="142" s="173" customFormat="true" ht="12.8" hidden="false" customHeight="false" outlineLevel="0" collapsed="false">
      <c r="B142" s="174"/>
      <c r="D142" s="175" t="s">
        <v>123</v>
      </c>
      <c r="E142" s="176"/>
      <c r="F142" s="177" t="s">
        <v>156</v>
      </c>
      <c r="H142" s="178" t="n">
        <v>0.214</v>
      </c>
      <c r="I142" s="179"/>
      <c r="L142" s="174"/>
      <c r="M142" s="180"/>
      <c r="N142" s="181"/>
      <c r="O142" s="181"/>
      <c r="P142" s="181"/>
      <c r="Q142" s="181"/>
      <c r="R142" s="181"/>
      <c r="S142" s="181"/>
      <c r="T142" s="182"/>
      <c r="AT142" s="176" t="s">
        <v>123</v>
      </c>
      <c r="AU142" s="176" t="s">
        <v>82</v>
      </c>
      <c r="AV142" s="173" t="s">
        <v>82</v>
      </c>
      <c r="AW142" s="173" t="s">
        <v>31</v>
      </c>
      <c r="AX142" s="173" t="s">
        <v>75</v>
      </c>
      <c r="AY142" s="176" t="s">
        <v>114</v>
      </c>
    </row>
    <row r="143" s="183" customFormat="true" ht="12.8" hidden="false" customHeight="false" outlineLevel="0" collapsed="false">
      <c r="B143" s="184"/>
      <c r="D143" s="175" t="s">
        <v>123</v>
      </c>
      <c r="E143" s="185"/>
      <c r="F143" s="186" t="s">
        <v>126</v>
      </c>
      <c r="H143" s="187" t="n">
        <v>6.324</v>
      </c>
      <c r="I143" s="188"/>
      <c r="L143" s="184"/>
      <c r="M143" s="189"/>
      <c r="N143" s="190"/>
      <c r="O143" s="190"/>
      <c r="P143" s="190"/>
      <c r="Q143" s="190"/>
      <c r="R143" s="190"/>
      <c r="S143" s="190"/>
      <c r="T143" s="191"/>
      <c r="AT143" s="185" t="s">
        <v>123</v>
      </c>
      <c r="AU143" s="185" t="s">
        <v>82</v>
      </c>
      <c r="AV143" s="183" t="s">
        <v>121</v>
      </c>
      <c r="AW143" s="183" t="s">
        <v>31</v>
      </c>
      <c r="AX143" s="183" t="s">
        <v>80</v>
      </c>
      <c r="AY143" s="185" t="s">
        <v>114</v>
      </c>
    </row>
    <row r="144" s="145" customFormat="true" ht="22.8" hidden="false" customHeight="true" outlineLevel="0" collapsed="false">
      <c r="B144" s="146"/>
      <c r="D144" s="147" t="s">
        <v>74</v>
      </c>
      <c r="E144" s="157" t="s">
        <v>130</v>
      </c>
      <c r="F144" s="157" t="s">
        <v>157</v>
      </c>
      <c r="I144" s="149"/>
      <c r="J144" s="158" t="n">
        <f aca="false">BK144</f>
        <v>0</v>
      </c>
      <c r="L144" s="146"/>
      <c r="M144" s="151"/>
      <c r="N144" s="152"/>
      <c r="O144" s="152"/>
      <c r="P144" s="153" t="n">
        <f aca="false">SUM(P145:P179)</f>
        <v>0</v>
      </c>
      <c r="Q144" s="152"/>
      <c r="R144" s="153" t="n">
        <f aca="false">SUM(R145:R179)</f>
        <v>3.9704</v>
      </c>
      <c r="S144" s="152"/>
      <c r="T144" s="154" t="n">
        <f aca="false">SUM(T145:T179)</f>
        <v>0</v>
      </c>
      <c r="AR144" s="147" t="s">
        <v>80</v>
      </c>
      <c r="AT144" s="155" t="s">
        <v>74</v>
      </c>
      <c r="AU144" s="155" t="s">
        <v>80</v>
      </c>
      <c r="AY144" s="147" t="s">
        <v>114</v>
      </c>
      <c r="BK144" s="156" t="n">
        <f aca="false">SUM(BK145:BK179)</f>
        <v>0</v>
      </c>
    </row>
    <row r="145" s="27" customFormat="true" ht="49.05" hidden="false" customHeight="true" outlineLevel="0" collapsed="false">
      <c r="A145" s="22"/>
      <c r="B145" s="159"/>
      <c r="C145" s="201" t="s">
        <v>158</v>
      </c>
      <c r="D145" s="201" t="s">
        <v>159</v>
      </c>
      <c r="E145" s="202" t="s">
        <v>160</v>
      </c>
      <c r="F145" s="203" t="s">
        <v>161</v>
      </c>
      <c r="G145" s="204" t="s">
        <v>162</v>
      </c>
      <c r="H145" s="205" t="n">
        <v>1</v>
      </c>
      <c r="I145" s="206"/>
      <c r="J145" s="207" t="n">
        <f aca="false">ROUND(I145*H145,2)</f>
        <v>0</v>
      </c>
      <c r="K145" s="203"/>
      <c r="L145" s="208"/>
      <c r="M145" s="209"/>
      <c r="N145" s="210" t="s">
        <v>40</v>
      </c>
      <c r="O145" s="60"/>
      <c r="P145" s="169" t="n">
        <f aca="false">O145*H145</f>
        <v>0</v>
      </c>
      <c r="Q145" s="169" t="n">
        <v>0.0165</v>
      </c>
      <c r="R145" s="169" t="n">
        <f aca="false">Q145*H145</f>
        <v>0.0165</v>
      </c>
      <c r="S145" s="169" t="n">
        <v>0</v>
      </c>
      <c r="T145" s="170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1" t="s">
        <v>158</v>
      </c>
      <c r="AT145" s="171" t="s">
        <v>159</v>
      </c>
      <c r="AU145" s="171" t="s">
        <v>82</v>
      </c>
      <c r="AY145" s="3" t="s">
        <v>114</v>
      </c>
      <c r="BE145" s="172" t="n">
        <f aca="false">IF(N145="základní",J145,0)</f>
        <v>0</v>
      </c>
      <c r="BF145" s="172" t="n">
        <f aca="false">IF(N145="snížená",J145,0)</f>
        <v>0</v>
      </c>
      <c r="BG145" s="172" t="n">
        <f aca="false">IF(N145="zákl. přenesená",J145,0)</f>
        <v>0</v>
      </c>
      <c r="BH145" s="172" t="n">
        <f aca="false">IF(N145="sníž. přenesená",J145,0)</f>
        <v>0</v>
      </c>
      <c r="BI145" s="172" t="n">
        <f aca="false">IF(N145="nulová",J145,0)</f>
        <v>0</v>
      </c>
      <c r="BJ145" s="3" t="s">
        <v>80</v>
      </c>
      <c r="BK145" s="172" t="n">
        <f aca="false">ROUND(I145*H145,2)</f>
        <v>0</v>
      </c>
      <c r="BL145" s="3" t="s">
        <v>121</v>
      </c>
      <c r="BM145" s="171" t="s">
        <v>163</v>
      </c>
    </row>
    <row r="146" s="27" customFormat="true" ht="33" hidden="false" customHeight="true" outlineLevel="0" collapsed="false">
      <c r="A146" s="22"/>
      <c r="B146" s="159"/>
      <c r="C146" s="160" t="s">
        <v>164</v>
      </c>
      <c r="D146" s="160" t="s">
        <v>116</v>
      </c>
      <c r="E146" s="161" t="s">
        <v>165</v>
      </c>
      <c r="F146" s="162" t="s">
        <v>166</v>
      </c>
      <c r="G146" s="163" t="s">
        <v>167</v>
      </c>
      <c r="H146" s="164" t="n">
        <v>57</v>
      </c>
      <c r="I146" s="165"/>
      <c r="J146" s="166" t="n">
        <f aca="false">ROUND(I146*H146,2)</f>
        <v>0</v>
      </c>
      <c r="K146" s="211" t="s">
        <v>120</v>
      </c>
      <c r="L146" s="23"/>
      <c r="M146" s="167"/>
      <c r="N146" s="168" t="s">
        <v>40</v>
      </c>
      <c r="O146" s="60"/>
      <c r="P146" s="169" t="n">
        <f aca="false">O146*H146</f>
        <v>0</v>
      </c>
      <c r="Q146" s="169" t="n">
        <v>0</v>
      </c>
      <c r="R146" s="169" t="n">
        <f aca="false">Q146*H146</f>
        <v>0</v>
      </c>
      <c r="S146" s="169" t="n">
        <v>0</v>
      </c>
      <c r="T146" s="170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1" t="s">
        <v>121</v>
      </c>
      <c r="AT146" s="171" t="s">
        <v>116</v>
      </c>
      <c r="AU146" s="171" t="s">
        <v>82</v>
      </c>
      <c r="AY146" s="3" t="s">
        <v>114</v>
      </c>
      <c r="BE146" s="172" t="n">
        <f aca="false">IF(N146="základní",J146,0)</f>
        <v>0</v>
      </c>
      <c r="BF146" s="172" t="n">
        <f aca="false">IF(N146="snížená",J146,0)</f>
        <v>0</v>
      </c>
      <c r="BG146" s="172" t="n">
        <f aca="false">IF(N146="zákl. přenesená",J146,0)</f>
        <v>0</v>
      </c>
      <c r="BH146" s="172" t="n">
        <f aca="false">IF(N146="sníž. přenesená",J146,0)</f>
        <v>0</v>
      </c>
      <c r="BI146" s="172" t="n">
        <f aca="false">IF(N146="nulová",J146,0)</f>
        <v>0</v>
      </c>
      <c r="BJ146" s="3" t="s">
        <v>80</v>
      </c>
      <c r="BK146" s="172" t="n">
        <f aca="false">ROUND(I146*H146,2)</f>
        <v>0</v>
      </c>
      <c r="BL146" s="3" t="s">
        <v>121</v>
      </c>
      <c r="BM146" s="171" t="s">
        <v>168</v>
      </c>
    </row>
    <row r="147" s="173" customFormat="true" ht="12.8" hidden="false" customHeight="false" outlineLevel="0" collapsed="false">
      <c r="B147" s="174"/>
      <c r="D147" s="175" t="s">
        <v>123</v>
      </c>
      <c r="E147" s="176"/>
      <c r="F147" s="177" t="s">
        <v>169</v>
      </c>
      <c r="H147" s="178" t="n">
        <v>57</v>
      </c>
      <c r="I147" s="179"/>
      <c r="L147" s="174"/>
      <c r="M147" s="180"/>
      <c r="N147" s="181"/>
      <c r="O147" s="181"/>
      <c r="P147" s="181"/>
      <c r="Q147" s="181"/>
      <c r="R147" s="181"/>
      <c r="S147" s="181"/>
      <c r="T147" s="182"/>
      <c r="AT147" s="176" t="s">
        <v>123</v>
      </c>
      <c r="AU147" s="176" t="s">
        <v>82</v>
      </c>
      <c r="AV147" s="173" t="s">
        <v>82</v>
      </c>
      <c r="AW147" s="173" t="s">
        <v>31</v>
      </c>
      <c r="AX147" s="173" t="s">
        <v>80</v>
      </c>
      <c r="AY147" s="176" t="s">
        <v>114</v>
      </c>
    </row>
    <row r="148" s="27" customFormat="true" ht="62.7" hidden="false" customHeight="true" outlineLevel="0" collapsed="false">
      <c r="A148" s="22"/>
      <c r="B148" s="159"/>
      <c r="C148" s="201" t="s">
        <v>170</v>
      </c>
      <c r="D148" s="201" t="s">
        <v>159</v>
      </c>
      <c r="E148" s="202" t="s">
        <v>171</v>
      </c>
      <c r="F148" s="203" t="s">
        <v>172</v>
      </c>
      <c r="G148" s="204" t="s">
        <v>167</v>
      </c>
      <c r="H148" s="205" t="n">
        <v>49</v>
      </c>
      <c r="I148" s="206"/>
      <c r="J148" s="207" t="n">
        <f aca="false">ROUND(I148*H148,2)</f>
        <v>0</v>
      </c>
      <c r="K148" s="203"/>
      <c r="L148" s="208"/>
      <c r="M148" s="209"/>
      <c r="N148" s="210" t="s">
        <v>40</v>
      </c>
      <c r="O148" s="60"/>
      <c r="P148" s="169" t="n">
        <f aca="false">O148*H148</f>
        <v>0</v>
      </c>
      <c r="Q148" s="169" t="n">
        <v>0.02</v>
      </c>
      <c r="R148" s="169" t="n">
        <f aca="false">Q148*H148</f>
        <v>0.98</v>
      </c>
      <c r="S148" s="169" t="n">
        <v>0</v>
      </c>
      <c r="T148" s="170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1" t="s">
        <v>158</v>
      </c>
      <c r="AT148" s="171" t="s">
        <v>159</v>
      </c>
      <c r="AU148" s="171" t="s">
        <v>82</v>
      </c>
      <c r="AY148" s="3" t="s">
        <v>114</v>
      </c>
      <c r="BE148" s="172" t="n">
        <f aca="false">IF(N148="základní",J148,0)</f>
        <v>0</v>
      </c>
      <c r="BF148" s="172" t="n">
        <f aca="false">IF(N148="snížená",J148,0)</f>
        <v>0</v>
      </c>
      <c r="BG148" s="172" t="n">
        <f aca="false">IF(N148="zákl. přenesená",J148,0)</f>
        <v>0</v>
      </c>
      <c r="BH148" s="172" t="n">
        <f aca="false">IF(N148="sníž. přenesená",J148,0)</f>
        <v>0</v>
      </c>
      <c r="BI148" s="172" t="n">
        <f aca="false">IF(N148="nulová",J148,0)</f>
        <v>0</v>
      </c>
      <c r="BJ148" s="3" t="s">
        <v>80</v>
      </c>
      <c r="BK148" s="172" t="n">
        <f aca="false">ROUND(I148*H148,2)</f>
        <v>0</v>
      </c>
      <c r="BL148" s="3" t="s">
        <v>121</v>
      </c>
      <c r="BM148" s="171" t="s">
        <v>173</v>
      </c>
    </row>
    <row r="149" s="173" customFormat="true" ht="12.8" hidden="false" customHeight="false" outlineLevel="0" collapsed="false">
      <c r="B149" s="174"/>
      <c r="D149" s="175" t="s">
        <v>123</v>
      </c>
      <c r="E149" s="176"/>
      <c r="F149" s="177" t="s">
        <v>174</v>
      </c>
      <c r="H149" s="178" t="n">
        <v>49</v>
      </c>
      <c r="I149" s="179"/>
      <c r="L149" s="174"/>
      <c r="M149" s="180"/>
      <c r="N149" s="181"/>
      <c r="O149" s="181"/>
      <c r="P149" s="181"/>
      <c r="Q149" s="181"/>
      <c r="R149" s="181"/>
      <c r="S149" s="181"/>
      <c r="T149" s="182"/>
      <c r="AT149" s="176" t="s">
        <v>123</v>
      </c>
      <c r="AU149" s="176" t="s">
        <v>82</v>
      </c>
      <c r="AV149" s="173" t="s">
        <v>82</v>
      </c>
      <c r="AW149" s="173" t="s">
        <v>31</v>
      </c>
      <c r="AX149" s="173" t="s">
        <v>80</v>
      </c>
      <c r="AY149" s="176" t="s">
        <v>114</v>
      </c>
    </row>
    <row r="150" s="27" customFormat="true" ht="16.5" hidden="false" customHeight="true" outlineLevel="0" collapsed="false">
      <c r="A150" s="22"/>
      <c r="B150" s="159"/>
      <c r="C150" s="201" t="s">
        <v>175</v>
      </c>
      <c r="D150" s="201" t="s">
        <v>159</v>
      </c>
      <c r="E150" s="202" t="s">
        <v>176</v>
      </c>
      <c r="F150" s="203" t="s">
        <v>177</v>
      </c>
      <c r="G150" s="204" t="s">
        <v>167</v>
      </c>
      <c r="H150" s="205" t="n">
        <v>57</v>
      </c>
      <c r="I150" s="206"/>
      <c r="J150" s="207" t="n">
        <f aca="false">ROUND(I150*H150,2)</f>
        <v>0</v>
      </c>
      <c r="K150" s="203"/>
      <c r="L150" s="208"/>
      <c r="M150" s="209"/>
      <c r="N150" s="210" t="s">
        <v>40</v>
      </c>
      <c r="O150" s="60"/>
      <c r="P150" s="169" t="n">
        <f aca="false">O150*H150</f>
        <v>0</v>
      </c>
      <c r="Q150" s="169" t="n">
        <v>0.02</v>
      </c>
      <c r="R150" s="169" t="n">
        <f aca="false">Q150*H150</f>
        <v>1.14</v>
      </c>
      <c r="S150" s="169" t="n">
        <v>0</v>
      </c>
      <c r="T150" s="170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1" t="s">
        <v>158</v>
      </c>
      <c r="AT150" s="171" t="s">
        <v>159</v>
      </c>
      <c r="AU150" s="171" t="s">
        <v>82</v>
      </c>
      <c r="AY150" s="3" t="s">
        <v>114</v>
      </c>
      <c r="BE150" s="172" t="n">
        <f aca="false">IF(N150="základní",J150,0)</f>
        <v>0</v>
      </c>
      <c r="BF150" s="172" t="n">
        <f aca="false">IF(N150="snížená",J150,0)</f>
        <v>0</v>
      </c>
      <c r="BG150" s="172" t="n">
        <f aca="false">IF(N150="zákl. přenesená",J150,0)</f>
        <v>0</v>
      </c>
      <c r="BH150" s="172" t="n">
        <f aca="false">IF(N150="sníž. přenesená",J150,0)</f>
        <v>0</v>
      </c>
      <c r="BI150" s="172" t="n">
        <f aca="false">IF(N150="nulová",J150,0)</f>
        <v>0</v>
      </c>
      <c r="BJ150" s="3" t="s">
        <v>80</v>
      </c>
      <c r="BK150" s="172" t="n">
        <f aca="false">ROUND(I150*H150,2)</f>
        <v>0</v>
      </c>
      <c r="BL150" s="3" t="s">
        <v>121</v>
      </c>
      <c r="BM150" s="171" t="s">
        <v>178</v>
      </c>
    </row>
    <row r="151" s="27" customFormat="true" ht="62.7" hidden="false" customHeight="true" outlineLevel="0" collapsed="false">
      <c r="A151" s="22"/>
      <c r="B151" s="159"/>
      <c r="C151" s="201" t="s">
        <v>7</v>
      </c>
      <c r="D151" s="201" t="s">
        <v>159</v>
      </c>
      <c r="E151" s="202" t="s">
        <v>179</v>
      </c>
      <c r="F151" s="203" t="s">
        <v>180</v>
      </c>
      <c r="G151" s="204" t="s">
        <v>167</v>
      </c>
      <c r="H151" s="205" t="n">
        <v>3</v>
      </c>
      <c r="I151" s="206"/>
      <c r="J151" s="207" t="n">
        <f aca="false">ROUND(I151*H151,2)</f>
        <v>0</v>
      </c>
      <c r="K151" s="203"/>
      <c r="L151" s="208"/>
      <c r="M151" s="209"/>
      <c r="N151" s="210" t="s">
        <v>40</v>
      </c>
      <c r="O151" s="60"/>
      <c r="P151" s="169" t="n">
        <f aca="false">O151*H151</f>
        <v>0</v>
      </c>
      <c r="Q151" s="169" t="n">
        <v>0.02</v>
      </c>
      <c r="R151" s="169" t="n">
        <f aca="false">Q151*H151</f>
        <v>0.06</v>
      </c>
      <c r="S151" s="169" t="n">
        <v>0</v>
      </c>
      <c r="T151" s="170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1" t="s">
        <v>158</v>
      </c>
      <c r="AT151" s="171" t="s">
        <v>159</v>
      </c>
      <c r="AU151" s="171" t="s">
        <v>82</v>
      </c>
      <c r="AY151" s="3" t="s">
        <v>114</v>
      </c>
      <c r="BE151" s="172" t="n">
        <f aca="false">IF(N151="základní",J151,0)</f>
        <v>0</v>
      </c>
      <c r="BF151" s="172" t="n">
        <f aca="false">IF(N151="snížená",J151,0)</f>
        <v>0</v>
      </c>
      <c r="BG151" s="172" t="n">
        <f aca="false">IF(N151="zákl. přenesená",J151,0)</f>
        <v>0</v>
      </c>
      <c r="BH151" s="172" t="n">
        <f aca="false">IF(N151="sníž. přenesená",J151,0)</f>
        <v>0</v>
      </c>
      <c r="BI151" s="172" t="n">
        <f aca="false">IF(N151="nulová",J151,0)</f>
        <v>0</v>
      </c>
      <c r="BJ151" s="3" t="s">
        <v>80</v>
      </c>
      <c r="BK151" s="172" t="n">
        <f aca="false">ROUND(I151*H151,2)</f>
        <v>0</v>
      </c>
      <c r="BL151" s="3" t="s">
        <v>121</v>
      </c>
      <c r="BM151" s="171" t="s">
        <v>181</v>
      </c>
    </row>
    <row r="152" s="27" customFormat="true" ht="62.7" hidden="false" customHeight="true" outlineLevel="0" collapsed="false">
      <c r="A152" s="22"/>
      <c r="B152" s="159"/>
      <c r="C152" s="201" t="s">
        <v>182</v>
      </c>
      <c r="D152" s="201" t="s">
        <v>159</v>
      </c>
      <c r="E152" s="202" t="s">
        <v>183</v>
      </c>
      <c r="F152" s="203" t="s">
        <v>184</v>
      </c>
      <c r="G152" s="204" t="s">
        <v>167</v>
      </c>
      <c r="H152" s="205" t="n">
        <v>4</v>
      </c>
      <c r="I152" s="206"/>
      <c r="J152" s="207" t="n">
        <f aca="false">ROUND(I152*H152,2)</f>
        <v>0</v>
      </c>
      <c r="K152" s="203"/>
      <c r="L152" s="208"/>
      <c r="M152" s="209"/>
      <c r="N152" s="210" t="s">
        <v>40</v>
      </c>
      <c r="O152" s="60"/>
      <c r="P152" s="169" t="n">
        <f aca="false">O152*H152</f>
        <v>0</v>
      </c>
      <c r="Q152" s="169" t="n">
        <v>0.02</v>
      </c>
      <c r="R152" s="169" t="n">
        <f aca="false">Q152*H152</f>
        <v>0.08</v>
      </c>
      <c r="S152" s="169" t="n">
        <v>0</v>
      </c>
      <c r="T152" s="170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1" t="s">
        <v>158</v>
      </c>
      <c r="AT152" s="171" t="s">
        <v>159</v>
      </c>
      <c r="AU152" s="171" t="s">
        <v>82</v>
      </c>
      <c r="AY152" s="3" t="s">
        <v>114</v>
      </c>
      <c r="BE152" s="172" t="n">
        <f aca="false">IF(N152="základní",J152,0)</f>
        <v>0</v>
      </c>
      <c r="BF152" s="172" t="n">
        <f aca="false">IF(N152="snížená",J152,0)</f>
        <v>0</v>
      </c>
      <c r="BG152" s="172" t="n">
        <f aca="false">IF(N152="zákl. přenesená",J152,0)</f>
        <v>0</v>
      </c>
      <c r="BH152" s="172" t="n">
        <f aca="false">IF(N152="sníž. přenesená",J152,0)</f>
        <v>0</v>
      </c>
      <c r="BI152" s="172" t="n">
        <f aca="false">IF(N152="nulová",J152,0)</f>
        <v>0</v>
      </c>
      <c r="BJ152" s="3" t="s">
        <v>80</v>
      </c>
      <c r="BK152" s="172" t="n">
        <f aca="false">ROUND(I152*H152,2)</f>
        <v>0</v>
      </c>
      <c r="BL152" s="3" t="s">
        <v>121</v>
      </c>
      <c r="BM152" s="171" t="s">
        <v>185</v>
      </c>
    </row>
    <row r="153" s="27" customFormat="true" ht="66.75" hidden="false" customHeight="true" outlineLevel="0" collapsed="false">
      <c r="A153" s="22"/>
      <c r="B153" s="159"/>
      <c r="C153" s="201" t="s">
        <v>186</v>
      </c>
      <c r="D153" s="201" t="s">
        <v>159</v>
      </c>
      <c r="E153" s="202" t="s">
        <v>187</v>
      </c>
      <c r="F153" s="203" t="s">
        <v>188</v>
      </c>
      <c r="G153" s="204" t="s">
        <v>167</v>
      </c>
      <c r="H153" s="205" t="n">
        <v>1</v>
      </c>
      <c r="I153" s="206"/>
      <c r="J153" s="207" t="n">
        <f aca="false">ROUND(I153*H153,2)</f>
        <v>0</v>
      </c>
      <c r="K153" s="203"/>
      <c r="L153" s="208"/>
      <c r="M153" s="209"/>
      <c r="N153" s="210" t="s">
        <v>40</v>
      </c>
      <c r="O153" s="60"/>
      <c r="P153" s="169" t="n">
        <f aca="false">O153*H153</f>
        <v>0</v>
      </c>
      <c r="Q153" s="169" t="n">
        <v>0.02</v>
      </c>
      <c r="R153" s="169" t="n">
        <f aca="false">Q153*H153</f>
        <v>0.02</v>
      </c>
      <c r="S153" s="169" t="n">
        <v>0</v>
      </c>
      <c r="T153" s="170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1" t="s">
        <v>158</v>
      </c>
      <c r="AT153" s="171" t="s">
        <v>159</v>
      </c>
      <c r="AU153" s="171" t="s">
        <v>82</v>
      </c>
      <c r="AY153" s="3" t="s">
        <v>114</v>
      </c>
      <c r="BE153" s="172" t="n">
        <f aca="false">IF(N153="základní",J153,0)</f>
        <v>0</v>
      </c>
      <c r="BF153" s="172" t="n">
        <f aca="false">IF(N153="snížená",J153,0)</f>
        <v>0</v>
      </c>
      <c r="BG153" s="172" t="n">
        <f aca="false">IF(N153="zákl. přenesená",J153,0)</f>
        <v>0</v>
      </c>
      <c r="BH153" s="172" t="n">
        <f aca="false">IF(N153="sníž. přenesená",J153,0)</f>
        <v>0</v>
      </c>
      <c r="BI153" s="172" t="n">
        <f aca="false">IF(N153="nulová",J153,0)</f>
        <v>0</v>
      </c>
      <c r="BJ153" s="3" t="s">
        <v>80</v>
      </c>
      <c r="BK153" s="172" t="n">
        <f aca="false">ROUND(I153*H153,2)</f>
        <v>0</v>
      </c>
      <c r="BL153" s="3" t="s">
        <v>121</v>
      </c>
      <c r="BM153" s="171" t="s">
        <v>189</v>
      </c>
    </row>
    <row r="154" s="27" customFormat="true" ht="24.15" hidden="false" customHeight="true" outlineLevel="0" collapsed="false">
      <c r="A154" s="22"/>
      <c r="B154" s="159"/>
      <c r="C154" s="160" t="s">
        <v>190</v>
      </c>
      <c r="D154" s="160" t="s">
        <v>116</v>
      </c>
      <c r="E154" s="161" t="s">
        <v>191</v>
      </c>
      <c r="F154" s="162" t="s">
        <v>192</v>
      </c>
      <c r="G154" s="163" t="s">
        <v>193</v>
      </c>
      <c r="H154" s="164" t="n">
        <v>107.636</v>
      </c>
      <c r="I154" s="165"/>
      <c r="J154" s="166" t="n">
        <f aca="false">ROUND(I154*H154,2)</f>
        <v>0</v>
      </c>
      <c r="K154" s="211" t="s">
        <v>120</v>
      </c>
      <c r="L154" s="23"/>
      <c r="M154" s="167"/>
      <c r="N154" s="168" t="s">
        <v>40</v>
      </c>
      <c r="O154" s="60"/>
      <c r="P154" s="169" t="n">
        <f aca="false">O154*H154</f>
        <v>0</v>
      </c>
      <c r="Q154" s="169" t="n">
        <v>0</v>
      </c>
      <c r="R154" s="169" t="n">
        <f aca="false">Q154*H154</f>
        <v>0</v>
      </c>
      <c r="S154" s="169" t="n">
        <v>0</v>
      </c>
      <c r="T154" s="170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1" t="s">
        <v>121</v>
      </c>
      <c r="AT154" s="171" t="s">
        <v>116</v>
      </c>
      <c r="AU154" s="171" t="s">
        <v>82</v>
      </c>
      <c r="AY154" s="3" t="s">
        <v>114</v>
      </c>
      <c r="BE154" s="172" t="n">
        <f aca="false">IF(N154="základní",J154,0)</f>
        <v>0</v>
      </c>
      <c r="BF154" s="172" t="n">
        <f aca="false">IF(N154="snížená",J154,0)</f>
        <v>0</v>
      </c>
      <c r="BG154" s="172" t="n">
        <f aca="false">IF(N154="zákl. přenesená",J154,0)</f>
        <v>0</v>
      </c>
      <c r="BH154" s="172" t="n">
        <f aca="false">IF(N154="sníž. přenesená",J154,0)</f>
        <v>0</v>
      </c>
      <c r="BI154" s="172" t="n">
        <f aca="false">IF(N154="nulová",J154,0)</f>
        <v>0</v>
      </c>
      <c r="BJ154" s="3" t="s">
        <v>80</v>
      </c>
      <c r="BK154" s="172" t="n">
        <f aca="false">ROUND(I154*H154,2)</f>
        <v>0</v>
      </c>
      <c r="BL154" s="3" t="s">
        <v>121</v>
      </c>
      <c r="BM154" s="171" t="s">
        <v>194</v>
      </c>
    </row>
    <row r="155" s="173" customFormat="true" ht="12.8" hidden="false" customHeight="false" outlineLevel="0" collapsed="false">
      <c r="B155" s="174"/>
      <c r="D155" s="175" t="s">
        <v>123</v>
      </c>
      <c r="E155" s="176"/>
      <c r="F155" s="177" t="s">
        <v>195</v>
      </c>
      <c r="H155" s="178" t="n">
        <v>64.38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123</v>
      </c>
      <c r="AU155" s="176" t="s">
        <v>82</v>
      </c>
      <c r="AV155" s="173" t="s">
        <v>82</v>
      </c>
      <c r="AW155" s="173" t="s">
        <v>31</v>
      </c>
      <c r="AX155" s="173" t="s">
        <v>75</v>
      </c>
      <c r="AY155" s="176" t="s">
        <v>114</v>
      </c>
    </row>
    <row r="156" s="173" customFormat="true" ht="12.8" hidden="false" customHeight="false" outlineLevel="0" collapsed="false">
      <c r="B156" s="174"/>
      <c r="D156" s="175" t="s">
        <v>123</v>
      </c>
      <c r="E156" s="176"/>
      <c r="F156" s="177" t="s">
        <v>196</v>
      </c>
      <c r="H156" s="178" t="n">
        <v>1.716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123</v>
      </c>
      <c r="AU156" s="176" t="s">
        <v>82</v>
      </c>
      <c r="AV156" s="173" t="s">
        <v>82</v>
      </c>
      <c r="AW156" s="173" t="s">
        <v>31</v>
      </c>
      <c r="AX156" s="173" t="s">
        <v>75</v>
      </c>
      <c r="AY156" s="176" t="s">
        <v>114</v>
      </c>
    </row>
    <row r="157" s="173" customFormat="true" ht="12.8" hidden="false" customHeight="false" outlineLevel="0" collapsed="false">
      <c r="B157" s="174"/>
      <c r="D157" s="175" t="s">
        <v>123</v>
      </c>
      <c r="E157" s="176"/>
      <c r="F157" s="177" t="s">
        <v>197</v>
      </c>
      <c r="H157" s="178" t="n">
        <v>1.22</v>
      </c>
      <c r="I157" s="179"/>
      <c r="L157" s="174"/>
      <c r="M157" s="180"/>
      <c r="N157" s="181"/>
      <c r="O157" s="181"/>
      <c r="P157" s="181"/>
      <c r="Q157" s="181"/>
      <c r="R157" s="181"/>
      <c r="S157" s="181"/>
      <c r="T157" s="182"/>
      <c r="AT157" s="176" t="s">
        <v>123</v>
      </c>
      <c r="AU157" s="176" t="s">
        <v>82</v>
      </c>
      <c r="AV157" s="173" t="s">
        <v>82</v>
      </c>
      <c r="AW157" s="173" t="s">
        <v>31</v>
      </c>
      <c r="AX157" s="173" t="s">
        <v>75</v>
      </c>
      <c r="AY157" s="176" t="s">
        <v>114</v>
      </c>
    </row>
    <row r="158" s="173" customFormat="true" ht="12.8" hidden="false" customHeight="false" outlineLevel="0" collapsed="false">
      <c r="B158" s="174"/>
      <c r="D158" s="175" t="s">
        <v>123</v>
      </c>
      <c r="E158" s="176"/>
      <c r="F158" s="177" t="s">
        <v>198</v>
      </c>
      <c r="H158" s="178" t="n">
        <v>0</v>
      </c>
      <c r="I158" s="179"/>
      <c r="L158" s="174"/>
      <c r="M158" s="180"/>
      <c r="N158" s="181"/>
      <c r="O158" s="181"/>
      <c r="P158" s="181"/>
      <c r="Q158" s="181"/>
      <c r="R158" s="181"/>
      <c r="S158" s="181"/>
      <c r="T158" s="182"/>
      <c r="AT158" s="176" t="s">
        <v>123</v>
      </c>
      <c r="AU158" s="176" t="s">
        <v>82</v>
      </c>
      <c r="AV158" s="173" t="s">
        <v>82</v>
      </c>
      <c r="AW158" s="173" t="s">
        <v>31</v>
      </c>
      <c r="AX158" s="173" t="s">
        <v>75</v>
      </c>
      <c r="AY158" s="176" t="s">
        <v>114</v>
      </c>
    </row>
    <row r="159" s="173" customFormat="true" ht="12.8" hidden="false" customHeight="false" outlineLevel="0" collapsed="false">
      <c r="B159" s="174"/>
      <c r="D159" s="175" t="s">
        <v>123</v>
      </c>
      <c r="E159" s="176"/>
      <c r="F159" s="177" t="s">
        <v>199</v>
      </c>
      <c r="H159" s="178" t="n">
        <v>37.74</v>
      </c>
      <c r="I159" s="179"/>
      <c r="L159" s="174"/>
      <c r="M159" s="180"/>
      <c r="N159" s="181"/>
      <c r="O159" s="181"/>
      <c r="P159" s="181"/>
      <c r="Q159" s="181"/>
      <c r="R159" s="181"/>
      <c r="S159" s="181"/>
      <c r="T159" s="182"/>
      <c r="AT159" s="176" t="s">
        <v>123</v>
      </c>
      <c r="AU159" s="176" t="s">
        <v>82</v>
      </c>
      <c r="AV159" s="173" t="s">
        <v>82</v>
      </c>
      <c r="AW159" s="173" t="s">
        <v>31</v>
      </c>
      <c r="AX159" s="173" t="s">
        <v>75</v>
      </c>
      <c r="AY159" s="176" t="s">
        <v>114</v>
      </c>
    </row>
    <row r="160" s="173" customFormat="true" ht="12.8" hidden="false" customHeight="false" outlineLevel="0" collapsed="false">
      <c r="B160" s="174"/>
      <c r="D160" s="175" t="s">
        <v>123</v>
      </c>
      <c r="E160" s="176"/>
      <c r="F160" s="177" t="s">
        <v>200</v>
      </c>
      <c r="H160" s="178" t="n">
        <v>1.65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123</v>
      </c>
      <c r="AU160" s="176" t="s">
        <v>82</v>
      </c>
      <c r="AV160" s="173" t="s">
        <v>82</v>
      </c>
      <c r="AW160" s="173" t="s">
        <v>31</v>
      </c>
      <c r="AX160" s="173" t="s">
        <v>75</v>
      </c>
      <c r="AY160" s="176" t="s">
        <v>114</v>
      </c>
    </row>
    <row r="161" s="173" customFormat="true" ht="12.8" hidden="false" customHeight="false" outlineLevel="0" collapsed="false">
      <c r="B161" s="174"/>
      <c r="D161" s="175" t="s">
        <v>123</v>
      </c>
      <c r="E161" s="176"/>
      <c r="F161" s="177" t="s">
        <v>201</v>
      </c>
      <c r="H161" s="178" t="n">
        <v>0.93</v>
      </c>
      <c r="I161" s="179"/>
      <c r="L161" s="174"/>
      <c r="M161" s="180"/>
      <c r="N161" s="181"/>
      <c r="O161" s="181"/>
      <c r="P161" s="181"/>
      <c r="Q161" s="181"/>
      <c r="R161" s="181"/>
      <c r="S161" s="181"/>
      <c r="T161" s="182"/>
      <c r="AT161" s="176" t="s">
        <v>123</v>
      </c>
      <c r="AU161" s="176" t="s">
        <v>82</v>
      </c>
      <c r="AV161" s="173" t="s">
        <v>82</v>
      </c>
      <c r="AW161" s="173" t="s">
        <v>31</v>
      </c>
      <c r="AX161" s="173" t="s">
        <v>75</v>
      </c>
      <c r="AY161" s="176" t="s">
        <v>114</v>
      </c>
    </row>
    <row r="162" s="183" customFormat="true" ht="12.8" hidden="false" customHeight="false" outlineLevel="0" collapsed="false">
      <c r="B162" s="184"/>
      <c r="D162" s="175" t="s">
        <v>123</v>
      </c>
      <c r="E162" s="185"/>
      <c r="F162" s="186" t="s">
        <v>126</v>
      </c>
      <c r="H162" s="187" t="n">
        <v>107.636</v>
      </c>
      <c r="I162" s="188"/>
      <c r="L162" s="184"/>
      <c r="M162" s="189"/>
      <c r="N162" s="190"/>
      <c r="O162" s="190"/>
      <c r="P162" s="190"/>
      <c r="Q162" s="190"/>
      <c r="R162" s="190"/>
      <c r="S162" s="190"/>
      <c r="T162" s="191"/>
      <c r="AT162" s="185" t="s">
        <v>123</v>
      </c>
      <c r="AU162" s="185" t="s">
        <v>82</v>
      </c>
      <c r="AV162" s="183" t="s">
        <v>121</v>
      </c>
      <c r="AW162" s="183" t="s">
        <v>31</v>
      </c>
      <c r="AX162" s="183" t="s">
        <v>80</v>
      </c>
      <c r="AY162" s="185" t="s">
        <v>114</v>
      </c>
    </row>
    <row r="163" s="27" customFormat="true" ht="90" hidden="false" customHeight="true" outlineLevel="0" collapsed="false">
      <c r="A163" s="22"/>
      <c r="B163" s="159"/>
      <c r="C163" s="201" t="s">
        <v>202</v>
      </c>
      <c r="D163" s="201" t="s">
        <v>159</v>
      </c>
      <c r="E163" s="202" t="s">
        <v>203</v>
      </c>
      <c r="F163" s="203" t="s">
        <v>204</v>
      </c>
      <c r="G163" s="204" t="s">
        <v>167</v>
      </c>
      <c r="H163" s="205" t="n">
        <v>17</v>
      </c>
      <c r="I163" s="206"/>
      <c r="J163" s="207" t="n">
        <f aca="false">ROUND(I163*H163,2)</f>
        <v>0</v>
      </c>
      <c r="K163" s="203"/>
      <c r="L163" s="208"/>
      <c r="M163" s="209"/>
      <c r="N163" s="210" t="s">
        <v>40</v>
      </c>
      <c r="O163" s="60"/>
      <c r="P163" s="169" t="n">
        <f aca="false">O163*H163</f>
        <v>0</v>
      </c>
      <c r="Q163" s="169" t="n">
        <v>0.0448</v>
      </c>
      <c r="R163" s="169" t="n">
        <f aca="false">Q163*H163</f>
        <v>0.7616</v>
      </c>
      <c r="S163" s="169" t="n">
        <v>0</v>
      </c>
      <c r="T163" s="170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1" t="s">
        <v>158</v>
      </c>
      <c r="AT163" s="171" t="s">
        <v>159</v>
      </c>
      <c r="AU163" s="171" t="s">
        <v>82</v>
      </c>
      <c r="AY163" s="3" t="s">
        <v>114</v>
      </c>
      <c r="BE163" s="172" t="n">
        <f aca="false">IF(N163="základní",J163,0)</f>
        <v>0</v>
      </c>
      <c r="BF163" s="172" t="n">
        <f aca="false">IF(N163="snížená",J163,0)</f>
        <v>0</v>
      </c>
      <c r="BG163" s="172" t="n">
        <f aca="false">IF(N163="zákl. přenesená",J163,0)</f>
        <v>0</v>
      </c>
      <c r="BH163" s="172" t="n">
        <f aca="false">IF(N163="sníž. přenesená",J163,0)</f>
        <v>0</v>
      </c>
      <c r="BI163" s="172" t="n">
        <f aca="false">IF(N163="nulová",J163,0)</f>
        <v>0</v>
      </c>
      <c r="BJ163" s="3" t="s">
        <v>80</v>
      </c>
      <c r="BK163" s="172" t="n">
        <f aca="false">ROUND(I163*H163,2)</f>
        <v>0</v>
      </c>
      <c r="BL163" s="3" t="s">
        <v>121</v>
      </c>
      <c r="BM163" s="171" t="s">
        <v>205</v>
      </c>
    </row>
    <row r="164" s="173" customFormat="true" ht="12.8" hidden="false" customHeight="false" outlineLevel="0" collapsed="false">
      <c r="B164" s="174"/>
      <c r="D164" s="175" t="s">
        <v>123</v>
      </c>
      <c r="E164" s="176"/>
      <c r="F164" s="177" t="s">
        <v>206</v>
      </c>
      <c r="H164" s="178" t="n">
        <v>17</v>
      </c>
      <c r="I164" s="179"/>
      <c r="L164" s="174"/>
      <c r="M164" s="180"/>
      <c r="N164" s="181"/>
      <c r="O164" s="181"/>
      <c r="P164" s="181"/>
      <c r="Q164" s="181"/>
      <c r="R164" s="181"/>
      <c r="S164" s="181"/>
      <c r="T164" s="182"/>
      <c r="AT164" s="176" t="s">
        <v>123</v>
      </c>
      <c r="AU164" s="176" t="s">
        <v>82</v>
      </c>
      <c r="AV164" s="173" t="s">
        <v>82</v>
      </c>
      <c r="AW164" s="173" t="s">
        <v>31</v>
      </c>
      <c r="AX164" s="173" t="s">
        <v>80</v>
      </c>
      <c r="AY164" s="176" t="s">
        <v>114</v>
      </c>
    </row>
    <row r="165" s="27" customFormat="true" ht="90" hidden="false" customHeight="true" outlineLevel="0" collapsed="false">
      <c r="A165" s="22"/>
      <c r="B165" s="159"/>
      <c r="C165" s="201" t="s">
        <v>206</v>
      </c>
      <c r="D165" s="201" t="s">
        <v>159</v>
      </c>
      <c r="E165" s="202" t="s">
        <v>207</v>
      </c>
      <c r="F165" s="203" t="s">
        <v>208</v>
      </c>
      <c r="G165" s="204" t="s">
        <v>167</v>
      </c>
      <c r="H165" s="205" t="n">
        <v>1</v>
      </c>
      <c r="I165" s="206"/>
      <c r="J165" s="207" t="n">
        <f aca="false">ROUND(I165*H165,2)</f>
        <v>0</v>
      </c>
      <c r="K165" s="203"/>
      <c r="L165" s="208"/>
      <c r="M165" s="209"/>
      <c r="N165" s="210" t="s">
        <v>40</v>
      </c>
      <c r="O165" s="60"/>
      <c r="P165" s="169" t="n">
        <f aca="false">O165*H165</f>
        <v>0</v>
      </c>
      <c r="Q165" s="169" t="n">
        <v>0.0333</v>
      </c>
      <c r="R165" s="169" t="n">
        <f aca="false">Q165*H165</f>
        <v>0.0333</v>
      </c>
      <c r="S165" s="169" t="n">
        <v>0</v>
      </c>
      <c r="T165" s="170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1" t="s">
        <v>158</v>
      </c>
      <c r="AT165" s="171" t="s">
        <v>159</v>
      </c>
      <c r="AU165" s="171" t="s">
        <v>82</v>
      </c>
      <c r="AY165" s="3" t="s">
        <v>114</v>
      </c>
      <c r="BE165" s="172" t="n">
        <f aca="false">IF(N165="základní",J165,0)</f>
        <v>0</v>
      </c>
      <c r="BF165" s="172" t="n">
        <f aca="false">IF(N165="snížená",J165,0)</f>
        <v>0</v>
      </c>
      <c r="BG165" s="172" t="n">
        <f aca="false">IF(N165="zákl. přenesená",J165,0)</f>
        <v>0</v>
      </c>
      <c r="BH165" s="172" t="n">
        <f aca="false">IF(N165="sníž. přenesená",J165,0)</f>
        <v>0</v>
      </c>
      <c r="BI165" s="172" t="n">
        <f aca="false">IF(N165="nulová",J165,0)</f>
        <v>0</v>
      </c>
      <c r="BJ165" s="3" t="s">
        <v>80</v>
      </c>
      <c r="BK165" s="172" t="n">
        <f aca="false">ROUND(I165*H165,2)</f>
        <v>0</v>
      </c>
      <c r="BL165" s="3" t="s">
        <v>121</v>
      </c>
      <c r="BM165" s="171" t="s">
        <v>209</v>
      </c>
    </row>
    <row r="166" s="173" customFormat="true" ht="12.8" hidden="false" customHeight="false" outlineLevel="0" collapsed="false">
      <c r="B166" s="174"/>
      <c r="D166" s="175" t="s">
        <v>123</v>
      </c>
      <c r="E166" s="176"/>
      <c r="F166" s="177" t="s">
        <v>80</v>
      </c>
      <c r="H166" s="178" t="n">
        <v>1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123</v>
      </c>
      <c r="AU166" s="176" t="s">
        <v>82</v>
      </c>
      <c r="AV166" s="173" t="s">
        <v>82</v>
      </c>
      <c r="AW166" s="173" t="s">
        <v>31</v>
      </c>
      <c r="AX166" s="173" t="s">
        <v>80</v>
      </c>
      <c r="AY166" s="176" t="s">
        <v>114</v>
      </c>
    </row>
    <row r="167" s="27" customFormat="true" ht="90" hidden="false" customHeight="true" outlineLevel="0" collapsed="false">
      <c r="A167" s="22"/>
      <c r="B167" s="159"/>
      <c r="C167" s="201" t="s">
        <v>210</v>
      </c>
      <c r="D167" s="201" t="s">
        <v>159</v>
      </c>
      <c r="E167" s="202" t="s">
        <v>211</v>
      </c>
      <c r="F167" s="203" t="s">
        <v>212</v>
      </c>
      <c r="G167" s="204" t="s">
        <v>167</v>
      </c>
      <c r="H167" s="205" t="n">
        <v>1</v>
      </c>
      <c r="I167" s="206"/>
      <c r="J167" s="207" t="n">
        <f aca="false">ROUND(I167*H167,2)</f>
        <v>0</v>
      </c>
      <c r="K167" s="203"/>
      <c r="L167" s="208"/>
      <c r="M167" s="209"/>
      <c r="N167" s="210" t="s">
        <v>40</v>
      </c>
      <c r="O167" s="60"/>
      <c r="P167" s="169" t="n">
        <f aca="false">O167*H167</f>
        <v>0</v>
      </c>
      <c r="Q167" s="169" t="n">
        <v>0.019</v>
      </c>
      <c r="R167" s="169" t="n">
        <f aca="false">Q167*H167</f>
        <v>0.019</v>
      </c>
      <c r="S167" s="169" t="n">
        <v>0</v>
      </c>
      <c r="T167" s="170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1" t="s">
        <v>158</v>
      </c>
      <c r="AT167" s="171" t="s">
        <v>159</v>
      </c>
      <c r="AU167" s="171" t="s">
        <v>82</v>
      </c>
      <c r="AY167" s="3" t="s">
        <v>114</v>
      </c>
      <c r="BE167" s="172" t="n">
        <f aca="false">IF(N167="základní",J167,0)</f>
        <v>0</v>
      </c>
      <c r="BF167" s="172" t="n">
        <f aca="false">IF(N167="snížená",J167,0)</f>
        <v>0</v>
      </c>
      <c r="BG167" s="172" t="n">
        <f aca="false">IF(N167="zákl. přenesená",J167,0)</f>
        <v>0</v>
      </c>
      <c r="BH167" s="172" t="n">
        <f aca="false">IF(N167="sníž. přenesená",J167,0)</f>
        <v>0</v>
      </c>
      <c r="BI167" s="172" t="n">
        <f aca="false">IF(N167="nulová",J167,0)</f>
        <v>0</v>
      </c>
      <c r="BJ167" s="3" t="s">
        <v>80</v>
      </c>
      <c r="BK167" s="172" t="n">
        <f aca="false">ROUND(I167*H167,2)</f>
        <v>0</v>
      </c>
      <c r="BL167" s="3" t="s">
        <v>121</v>
      </c>
      <c r="BM167" s="171" t="s">
        <v>213</v>
      </c>
    </row>
    <row r="168" s="173" customFormat="true" ht="12.8" hidden="false" customHeight="false" outlineLevel="0" collapsed="false">
      <c r="B168" s="174"/>
      <c r="D168" s="175" t="s">
        <v>123</v>
      </c>
      <c r="E168" s="176"/>
      <c r="F168" s="177" t="s">
        <v>80</v>
      </c>
      <c r="H168" s="178" t="n">
        <v>1</v>
      </c>
      <c r="I168" s="179"/>
      <c r="L168" s="174"/>
      <c r="M168" s="180"/>
      <c r="N168" s="181"/>
      <c r="O168" s="181"/>
      <c r="P168" s="181"/>
      <c r="Q168" s="181"/>
      <c r="R168" s="181"/>
      <c r="S168" s="181"/>
      <c r="T168" s="182"/>
      <c r="AT168" s="176" t="s">
        <v>123</v>
      </c>
      <c r="AU168" s="176" t="s">
        <v>82</v>
      </c>
      <c r="AV168" s="173" t="s">
        <v>82</v>
      </c>
      <c r="AW168" s="173" t="s">
        <v>31</v>
      </c>
      <c r="AX168" s="173" t="s">
        <v>80</v>
      </c>
      <c r="AY168" s="176" t="s">
        <v>114</v>
      </c>
    </row>
    <row r="169" s="27" customFormat="true" ht="76.35" hidden="false" customHeight="true" outlineLevel="0" collapsed="false">
      <c r="A169" s="22"/>
      <c r="B169" s="159"/>
      <c r="C169" s="201" t="s">
        <v>214</v>
      </c>
      <c r="D169" s="201" t="s">
        <v>159</v>
      </c>
      <c r="E169" s="202" t="s">
        <v>215</v>
      </c>
      <c r="F169" s="203" t="s">
        <v>216</v>
      </c>
      <c r="G169" s="204" t="s">
        <v>167</v>
      </c>
      <c r="H169" s="205" t="n">
        <v>29</v>
      </c>
      <c r="I169" s="206"/>
      <c r="J169" s="207" t="n">
        <f aca="false">ROUND(I169*H169,2)</f>
        <v>0</v>
      </c>
      <c r="K169" s="203"/>
      <c r="L169" s="208"/>
      <c r="M169" s="209"/>
      <c r="N169" s="210" t="s">
        <v>40</v>
      </c>
      <c r="O169" s="60"/>
      <c r="P169" s="169" t="n">
        <f aca="false">O169*H169</f>
        <v>0</v>
      </c>
      <c r="Q169" s="169" t="n">
        <v>0.021</v>
      </c>
      <c r="R169" s="169" t="n">
        <f aca="false">Q169*H169</f>
        <v>0.609</v>
      </c>
      <c r="S169" s="169" t="n">
        <v>0</v>
      </c>
      <c r="T169" s="170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1" t="s">
        <v>158</v>
      </c>
      <c r="AT169" s="171" t="s">
        <v>159</v>
      </c>
      <c r="AU169" s="171" t="s">
        <v>82</v>
      </c>
      <c r="AY169" s="3" t="s">
        <v>114</v>
      </c>
      <c r="BE169" s="172" t="n">
        <f aca="false">IF(N169="základní",J169,0)</f>
        <v>0</v>
      </c>
      <c r="BF169" s="172" t="n">
        <f aca="false">IF(N169="snížená",J169,0)</f>
        <v>0</v>
      </c>
      <c r="BG169" s="172" t="n">
        <f aca="false">IF(N169="zákl. přenesená",J169,0)</f>
        <v>0</v>
      </c>
      <c r="BH169" s="172" t="n">
        <f aca="false">IF(N169="sníž. přenesená",J169,0)</f>
        <v>0</v>
      </c>
      <c r="BI169" s="172" t="n">
        <f aca="false">IF(N169="nulová",J169,0)</f>
        <v>0</v>
      </c>
      <c r="BJ169" s="3" t="s">
        <v>80</v>
      </c>
      <c r="BK169" s="172" t="n">
        <f aca="false">ROUND(I169*H169,2)</f>
        <v>0</v>
      </c>
      <c r="BL169" s="3" t="s">
        <v>121</v>
      </c>
      <c r="BM169" s="171" t="s">
        <v>217</v>
      </c>
    </row>
    <row r="170" s="173" customFormat="true" ht="12.8" hidden="false" customHeight="false" outlineLevel="0" collapsed="false">
      <c r="B170" s="174"/>
      <c r="D170" s="175" t="s">
        <v>123</v>
      </c>
      <c r="E170" s="176"/>
      <c r="F170" s="177" t="s">
        <v>218</v>
      </c>
      <c r="H170" s="178" t="n">
        <v>29</v>
      </c>
      <c r="I170" s="179"/>
      <c r="L170" s="174"/>
      <c r="M170" s="180"/>
      <c r="N170" s="181"/>
      <c r="O170" s="181"/>
      <c r="P170" s="181"/>
      <c r="Q170" s="181"/>
      <c r="R170" s="181"/>
      <c r="S170" s="181"/>
      <c r="T170" s="182"/>
      <c r="AT170" s="176" t="s">
        <v>123</v>
      </c>
      <c r="AU170" s="176" t="s">
        <v>82</v>
      </c>
      <c r="AV170" s="173" t="s">
        <v>82</v>
      </c>
      <c r="AW170" s="173" t="s">
        <v>31</v>
      </c>
      <c r="AX170" s="173" t="s">
        <v>80</v>
      </c>
      <c r="AY170" s="176" t="s">
        <v>114</v>
      </c>
    </row>
    <row r="171" s="27" customFormat="true" ht="76.35" hidden="false" customHeight="true" outlineLevel="0" collapsed="false">
      <c r="A171" s="22"/>
      <c r="B171" s="159"/>
      <c r="C171" s="201" t="s">
        <v>219</v>
      </c>
      <c r="D171" s="201" t="s">
        <v>159</v>
      </c>
      <c r="E171" s="202" t="s">
        <v>220</v>
      </c>
      <c r="F171" s="203" t="s">
        <v>221</v>
      </c>
      <c r="G171" s="204" t="s">
        <v>167</v>
      </c>
      <c r="H171" s="205" t="n">
        <v>1</v>
      </c>
      <c r="I171" s="206"/>
      <c r="J171" s="207" t="n">
        <f aca="false">ROUND(I171*H171,2)</f>
        <v>0</v>
      </c>
      <c r="K171" s="203"/>
      <c r="L171" s="208"/>
      <c r="M171" s="209"/>
      <c r="N171" s="210" t="s">
        <v>40</v>
      </c>
      <c r="O171" s="60"/>
      <c r="P171" s="169" t="n">
        <f aca="false">O171*H171</f>
        <v>0</v>
      </c>
      <c r="Q171" s="169" t="n">
        <v>0.021</v>
      </c>
      <c r="R171" s="169" t="n">
        <f aca="false">Q171*H171</f>
        <v>0.021</v>
      </c>
      <c r="S171" s="169" t="n">
        <v>0</v>
      </c>
      <c r="T171" s="170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1" t="s">
        <v>158</v>
      </c>
      <c r="AT171" s="171" t="s">
        <v>159</v>
      </c>
      <c r="AU171" s="171" t="s">
        <v>82</v>
      </c>
      <c r="AY171" s="3" t="s">
        <v>114</v>
      </c>
      <c r="BE171" s="172" t="n">
        <f aca="false">IF(N171="základní",J171,0)</f>
        <v>0</v>
      </c>
      <c r="BF171" s="172" t="n">
        <f aca="false">IF(N171="snížená",J171,0)</f>
        <v>0</v>
      </c>
      <c r="BG171" s="172" t="n">
        <f aca="false">IF(N171="zákl. přenesená",J171,0)</f>
        <v>0</v>
      </c>
      <c r="BH171" s="172" t="n">
        <f aca="false">IF(N171="sníž. přenesená",J171,0)</f>
        <v>0</v>
      </c>
      <c r="BI171" s="172" t="n">
        <f aca="false">IF(N171="nulová",J171,0)</f>
        <v>0</v>
      </c>
      <c r="BJ171" s="3" t="s">
        <v>80</v>
      </c>
      <c r="BK171" s="172" t="n">
        <f aca="false">ROUND(I171*H171,2)</f>
        <v>0</v>
      </c>
      <c r="BL171" s="3" t="s">
        <v>121</v>
      </c>
      <c r="BM171" s="171" t="s">
        <v>222</v>
      </c>
    </row>
    <row r="172" s="173" customFormat="true" ht="12.8" hidden="false" customHeight="false" outlineLevel="0" collapsed="false">
      <c r="B172" s="174"/>
      <c r="D172" s="175" t="s">
        <v>123</v>
      </c>
      <c r="E172" s="176"/>
      <c r="F172" s="177" t="s">
        <v>80</v>
      </c>
      <c r="H172" s="178" t="n">
        <v>1</v>
      </c>
      <c r="I172" s="179"/>
      <c r="L172" s="174"/>
      <c r="M172" s="180"/>
      <c r="N172" s="181"/>
      <c r="O172" s="181"/>
      <c r="P172" s="181"/>
      <c r="Q172" s="181"/>
      <c r="R172" s="181"/>
      <c r="S172" s="181"/>
      <c r="T172" s="182"/>
      <c r="AT172" s="176" t="s">
        <v>123</v>
      </c>
      <c r="AU172" s="176" t="s">
        <v>82</v>
      </c>
      <c r="AV172" s="173" t="s">
        <v>82</v>
      </c>
      <c r="AW172" s="173" t="s">
        <v>31</v>
      </c>
      <c r="AX172" s="173" t="s">
        <v>80</v>
      </c>
      <c r="AY172" s="176" t="s">
        <v>114</v>
      </c>
    </row>
    <row r="173" s="27" customFormat="true" ht="76.35" hidden="false" customHeight="true" outlineLevel="0" collapsed="false">
      <c r="A173" s="22"/>
      <c r="B173" s="159"/>
      <c r="C173" s="201" t="s">
        <v>6</v>
      </c>
      <c r="D173" s="201" t="s">
        <v>159</v>
      </c>
      <c r="E173" s="202" t="s">
        <v>223</v>
      </c>
      <c r="F173" s="203" t="s">
        <v>224</v>
      </c>
      <c r="G173" s="204" t="s">
        <v>167</v>
      </c>
      <c r="H173" s="205" t="n">
        <v>1</v>
      </c>
      <c r="I173" s="206"/>
      <c r="J173" s="207" t="n">
        <f aca="false">ROUND(I173*H173,2)</f>
        <v>0</v>
      </c>
      <c r="K173" s="203"/>
      <c r="L173" s="208"/>
      <c r="M173" s="209"/>
      <c r="N173" s="210" t="s">
        <v>40</v>
      </c>
      <c r="O173" s="60"/>
      <c r="P173" s="169" t="n">
        <f aca="false">O173*H173</f>
        <v>0</v>
      </c>
      <c r="Q173" s="169" t="n">
        <v>0.021</v>
      </c>
      <c r="R173" s="169" t="n">
        <f aca="false">Q173*H173</f>
        <v>0.021</v>
      </c>
      <c r="S173" s="169" t="n">
        <v>0</v>
      </c>
      <c r="T173" s="170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1" t="s">
        <v>158</v>
      </c>
      <c r="AT173" s="171" t="s">
        <v>159</v>
      </c>
      <c r="AU173" s="171" t="s">
        <v>82</v>
      </c>
      <c r="AY173" s="3" t="s">
        <v>114</v>
      </c>
      <c r="BE173" s="172" t="n">
        <f aca="false">IF(N173="základní",J173,0)</f>
        <v>0</v>
      </c>
      <c r="BF173" s="172" t="n">
        <f aca="false">IF(N173="snížená",J173,0)</f>
        <v>0</v>
      </c>
      <c r="BG173" s="172" t="n">
        <f aca="false">IF(N173="zákl. přenesená",J173,0)</f>
        <v>0</v>
      </c>
      <c r="BH173" s="172" t="n">
        <f aca="false">IF(N173="sníž. přenesená",J173,0)</f>
        <v>0</v>
      </c>
      <c r="BI173" s="172" t="n">
        <f aca="false">IF(N173="nulová",J173,0)</f>
        <v>0</v>
      </c>
      <c r="BJ173" s="3" t="s">
        <v>80</v>
      </c>
      <c r="BK173" s="172" t="n">
        <f aca="false">ROUND(I173*H173,2)</f>
        <v>0</v>
      </c>
      <c r="BL173" s="3" t="s">
        <v>121</v>
      </c>
      <c r="BM173" s="171" t="s">
        <v>225</v>
      </c>
    </row>
    <row r="174" s="173" customFormat="true" ht="12.8" hidden="false" customHeight="false" outlineLevel="0" collapsed="false">
      <c r="B174" s="174"/>
      <c r="D174" s="175" t="s">
        <v>123</v>
      </c>
      <c r="E174" s="176"/>
      <c r="F174" s="177" t="s">
        <v>80</v>
      </c>
      <c r="H174" s="178" t="n">
        <v>1</v>
      </c>
      <c r="I174" s="179"/>
      <c r="L174" s="174"/>
      <c r="M174" s="180"/>
      <c r="N174" s="181"/>
      <c r="O174" s="181"/>
      <c r="P174" s="181"/>
      <c r="Q174" s="181"/>
      <c r="R174" s="181"/>
      <c r="S174" s="181"/>
      <c r="T174" s="182"/>
      <c r="AT174" s="176" t="s">
        <v>123</v>
      </c>
      <c r="AU174" s="176" t="s">
        <v>82</v>
      </c>
      <c r="AV174" s="173" t="s">
        <v>82</v>
      </c>
      <c r="AW174" s="173" t="s">
        <v>31</v>
      </c>
      <c r="AX174" s="173" t="s">
        <v>80</v>
      </c>
      <c r="AY174" s="176" t="s">
        <v>114</v>
      </c>
    </row>
    <row r="175" s="27" customFormat="true" ht="24.15" hidden="false" customHeight="true" outlineLevel="0" collapsed="false">
      <c r="A175" s="22"/>
      <c r="B175" s="159"/>
      <c r="C175" s="160" t="s">
        <v>226</v>
      </c>
      <c r="D175" s="160" t="s">
        <v>116</v>
      </c>
      <c r="E175" s="161" t="s">
        <v>227</v>
      </c>
      <c r="F175" s="162" t="s">
        <v>228</v>
      </c>
      <c r="G175" s="163" t="s">
        <v>167</v>
      </c>
      <c r="H175" s="164" t="n">
        <v>1</v>
      </c>
      <c r="I175" s="165"/>
      <c r="J175" s="166" t="n">
        <f aca="false">ROUND(I175*H175,2)</f>
        <v>0</v>
      </c>
      <c r="K175" s="162" t="s">
        <v>229</v>
      </c>
      <c r="L175" s="23"/>
      <c r="M175" s="167"/>
      <c r="N175" s="168" t="s">
        <v>40</v>
      </c>
      <c r="O175" s="60"/>
      <c r="P175" s="169" t="n">
        <f aca="false">O175*H175</f>
        <v>0</v>
      </c>
      <c r="Q175" s="169" t="n">
        <v>0</v>
      </c>
      <c r="R175" s="169" t="n">
        <f aca="false">Q175*H175</f>
        <v>0</v>
      </c>
      <c r="S175" s="169" t="n">
        <v>0</v>
      </c>
      <c r="T175" s="170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1" t="s">
        <v>121</v>
      </c>
      <c r="AT175" s="171" t="s">
        <v>116</v>
      </c>
      <c r="AU175" s="171" t="s">
        <v>82</v>
      </c>
      <c r="AY175" s="3" t="s">
        <v>114</v>
      </c>
      <c r="BE175" s="172" t="n">
        <f aca="false">IF(N175="základní",J175,0)</f>
        <v>0</v>
      </c>
      <c r="BF175" s="172" t="n">
        <f aca="false">IF(N175="snížená",J175,0)</f>
        <v>0</v>
      </c>
      <c r="BG175" s="172" t="n">
        <f aca="false">IF(N175="zákl. přenesená",J175,0)</f>
        <v>0</v>
      </c>
      <c r="BH175" s="172" t="n">
        <f aca="false">IF(N175="sníž. přenesená",J175,0)</f>
        <v>0</v>
      </c>
      <c r="BI175" s="172" t="n">
        <f aca="false">IF(N175="nulová",J175,0)</f>
        <v>0</v>
      </c>
      <c r="BJ175" s="3" t="s">
        <v>80</v>
      </c>
      <c r="BK175" s="172" t="n">
        <f aca="false">ROUND(I175*H175,2)</f>
        <v>0</v>
      </c>
      <c r="BL175" s="3" t="s">
        <v>121</v>
      </c>
      <c r="BM175" s="171" t="s">
        <v>230</v>
      </c>
    </row>
    <row r="176" s="27" customFormat="true" ht="62.7" hidden="false" customHeight="true" outlineLevel="0" collapsed="false">
      <c r="A176" s="22"/>
      <c r="B176" s="159"/>
      <c r="C176" s="201" t="s">
        <v>231</v>
      </c>
      <c r="D176" s="201" t="s">
        <v>159</v>
      </c>
      <c r="E176" s="202" t="s">
        <v>232</v>
      </c>
      <c r="F176" s="203" t="s">
        <v>233</v>
      </c>
      <c r="G176" s="204" t="s">
        <v>167</v>
      </c>
      <c r="H176" s="205" t="n">
        <v>1</v>
      </c>
      <c r="I176" s="206"/>
      <c r="J176" s="207" t="n">
        <f aca="false">ROUND(I176*H176,2)</f>
        <v>0</v>
      </c>
      <c r="K176" s="203"/>
      <c r="L176" s="208"/>
      <c r="M176" s="209"/>
      <c r="N176" s="210" t="s">
        <v>40</v>
      </c>
      <c r="O176" s="60"/>
      <c r="P176" s="169" t="n">
        <f aca="false">O176*H176</f>
        <v>0</v>
      </c>
      <c r="Q176" s="169" t="n">
        <v>0.035</v>
      </c>
      <c r="R176" s="169" t="n">
        <f aca="false">Q176*H176</f>
        <v>0.035</v>
      </c>
      <c r="S176" s="169" t="n">
        <v>0</v>
      </c>
      <c r="T176" s="170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1" t="s">
        <v>158</v>
      </c>
      <c r="AT176" s="171" t="s">
        <v>159</v>
      </c>
      <c r="AU176" s="171" t="s">
        <v>82</v>
      </c>
      <c r="AY176" s="3" t="s">
        <v>114</v>
      </c>
      <c r="BE176" s="172" t="n">
        <f aca="false">IF(N176="základní",J176,0)</f>
        <v>0</v>
      </c>
      <c r="BF176" s="172" t="n">
        <f aca="false">IF(N176="snížená",J176,0)</f>
        <v>0</v>
      </c>
      <c r="BG176" s="172" t="n">
        <f aca="false">IF(N176="zákl. přenesená",J176,0)</f>
        <v>0</v>
      </c>
      <c r="BH176" s="172" t="n">
        <f aca="false">IF(N176="sníž. přenesená",J176,0)</f>
        <v>0</v>
      </c>
      <c r="BI176" s="172" t="n">
        <f aca="false">IF(N176="nulová",J176,0)</f>
        <v>0</v>
      </c>
      <c r="BJ176" s="3" t="s">
        <v>80</v>
      </c>
      <c r="BK176" s="172" t="n">
        <f aca="false">ROUND(I176*H176,2)</f>
        <v>0</v>
      </c>
      <c r="BL176" s="3" t="s">
        <v>121</v>
      </c>
      <c r="BM176" s="171" t="s">
        <v>234</v>
      </c>
    </row>
    <row r="177" s="27" customFormat="true" ht="24.15" hidden="false" customHeight="true" outlineLevel="0" collapsed="false">
      <c r="A177" s="22"/>
      <c r="B177" s="159"/>
      <c r="C177" s="160" t="s">
        <v>235</v>
      </c>
      <c r="D177" s="160" t="s">
        <v>116</v>
      </c>
      <c r="E177" s="161" t="s">
        <v>236</v>
      </c>
      <c r="F177" s="162" t="s">
        <v>237</v>
      </c>
      <c r="G177" s="163" t="s">
        <v>167</v>
      </c>
      <c r="H177" s="164" t="n">
        <v>2</v>
      </c>
      <c r="I177" s="165"/>
      <c r="J177" s="166" t="n">
        <f aca="false">ROUND(I177*H177,2)</f>
        <v>0</v>
      </c>
      <c r="K177" s="162" t="s">
        <v>229</v>
      </c>
      <c r="L177" s="23"/>
      <c r="M177" s="167"/>
      <c r="N177" s="168" t="s">
        <v>40</v>
      </c>
      <c r="O177" s="60"/>
      <c r="P177" s="169" t="n">
        <f aca="false">O177*H177</f>
        <v>0</v>
      </c>
      <c r="Q177" s="169" t="n">
        <v>0</v>
      </c>
      <c r="R177" s="169" t="n">
        <f aca="false">Q177*H177</f>
        <v>0</v>
      </c>
      <c r="S177" s="169" t="n">
        <v>0</v>
      </c>
      <c r="T177" s="170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1" t="s">
        <v>121</v>
      </c>
      <c r="AT177" s="171" t="s">
        <v>116</v>
      </c>
      <c r="AU177" s="171" t="s">
        <v>82</v>
      </c>
      <c r="AY177" s="3" t="s">
        <v>114</v>
      </c>
      <c r="BE177" s="172" t="n">
        <f aca="false">IF(N177="základní",J177,0)</f>
        <v>0</v>
      </c>
      <c r="BF177" s="172" t="n">
        <f aca="false">IF(N177="snížená",J177,0)</f>
        <v>0</v>
      </c>
      <c r="BG177" s="172" t="n">
        <f aca="false">IF(N177="zákl. přenesená",J177,0)</f>
        <v>0</v>
      </c>
      <c r="BH177" s="172" t="n">
        <f aca="false">IF(N177="sníž. přenesená",J177,0)</f>
        <v>0</v>
      </c>
      <c r="BI177" s="172" t="n">
        <f aca="false">IF(N177="nulová",J177,0)</f>
        <v>0</v>
      </c>
      <c r="BJ177" s="3" t="s">
        <v>80</v>
      </c>
      <c r="BK177" s="172" t="n">
        <f aca="false">ROUND(I177*H177,2)</f>
        <v>0</v>
      </c>
      <c r="BL177" s="3" t="s">
        <v>121</v>
      </c>
      <c r="BM177" s="171" t="s">
        <v>238</v>
      </c>
    </row>
    <row r="178" s="27" customFormat="true" ht="78" hidden="false" customHeight="true" outlineLevel="0" collapsed="false">
      <c r="A178" s="22"/>
      <c r="B178" s="159"/>
      <c r="C178" s="201" t="s">
        <v>239</v>
      </c>
      <c r="D178" s="201" t="s">
        <v>159</v>
      </c>
      <c r="E178" s="202" t="s">
        <v>240</v>
      </c>
      <c r="F178" s="203" t="s">
        <v>241</v>
      </c>
      <c r="G178" s="204" t="s">
        <v>167</v>
      </c>
      <c r="H178" s="205" t="n">
        <v>1</v>
      </c>
      <c r="I178" s="206"/>
      <c r="J178" s="207" t="n">
        <f aca="false">ROUND(I178*H178,2)</f>
        <v>0</v>
      </c>
      <c r="K178" s="203"/>
      <c r="L178" s="208"/>
      <c r="M178" s="209"/>
      <c r="N178" s="210" t="s">
        <v>40</v>
      </c>
      <c r="O178" s="60"/>
      <c r="P178" s="169" t="n">
        <f aca="false">O178*H178</f>
        <v>0</v>
      </c>
      <c r="Q178" s="169" t="n">
        <v>0.075</v>
      </c>
      <c r="R178" s="169" t="n">
        <f aca="false">Q178*H178</f>
        <v>0.075</v>
      </c>
      <c r="S178" s="169" t="n">
        <v>0</v>
      </c>
      <c r="T178" s="170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1" t="s">
        <v>158</v>
      </c>
      <c r="AT178" s="171" t="s">
        <v>159</v>
      </c>
      <c r="AU178" s="171" t="s">
        <v>82</v>
      </c>
      <c r="AY178" s="3" t="s">
        <v>114</v>
      </c>
      <c r="BE178" s="172" t="n">
        <f aca="false">IF(N178="základní",J178,0)</f>
        <v>0</v>
      </c>
      <c r="BF178" s="172" t="n">
        <f aca="false">IF(N178="snížená",J178,0)</f>
        <v>0</v>
      </c>
      <c r="BG178" s="172" t="n">
        <f aca="false">IF(N178="zákl. přenesená",J178,0)</f>
        <v>0</v>
      </c>
      <c r="BH178" s="172" t="n">
        <f aca="false">IF(N178="sníž. přenesená",J178,0)</f>
        <v>0</v>
      </c>
      <c r="BI178" s="172" t="n">
        <f aca="false">IF(N178="nulová",J178,0)</f>
        <v>0</v>
      </c>
      <c r="BJ178" s="3" t="s">
        <v>80</v>
      </c>
      <c r="BK178" s="172" t="n">
        <f aca="false">ROUND(I178*H178,2)</f>
        <v>0</v>
      </c>
      <c r="BL178" s="3" t="s">
        <v>121</v>
      </c>
      <c r="BM178" s="171" t="s">
        <v>242</v>
      </c>
    </row>
    <row r="179" s="27" customFormat="true" ht="90" hidden="false" customHeight="true" outlineLevel="0" collapsed="false">
      <c r="A179" s="22"/>
      <c r="B179" s="159"/>
      <c r="C179" s="201" t="s">
        <v>243</v>
      </c>
      <c r="D179" s="201" t="s">
        <v>159</v>
      </c>
      <c r="E179" s="202" t="s">
        <v>244</v>
      </c>
      <c r="F179" s="203" t="s">
        <v>245</v>
      </c>
      <c r="G179" s="204" t="s">
        <v>167</v>
      </c>
      <c r="H179" s="205" t="n">
        <v>1</v>
      </c>
      <c r="I179" s="206"/>
      <c r="J179" s="207" t="n">
        <f aca="false">ROUND(I179*H179,2)</f>
        <v>0</v>
      </c>
      <c r="K179" s="203"/>
      <c r="L179" s="208"/>
      <c r="M179" s="209"/>
      <c r="N179" s="210" t="s">
        <v>40</v>
      </c>
      <c r="O179" s="60"/>
      <c r="P179" s="169" t="n">
        <f aca="false">O179*H179</f>
        <v>0</v>
      </c>
      <c r="Q179" s="169" t="n">
        <v>0.099</v>
      </c>
      <c r="R179" s="169" t="n">
        <f aca="false">Q179*H179</f>
        <v>0.099</v>
      </c>
      <c r="S179" s="169" t="n">
        <v>0</v>
      </c>
      <c r="T179" s="170" t="n">
        <f aca="false">S179*H179</f>
        <v>0</v>
      </c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R179" s="171" t="s">
        <v>158</v>
      </c>
      <c r="AT179" s="171" t="s">
        <v>159</v>
      </c>
      <c r="AU179" s="171" t="s">
        <v>82</v>
      </c>
      <c r="AY179" s="3" t="s">
        <v>114</v>
      </c>
      <c r="BE179" s="172" t="n">
        <f aca="false">IF(N179="základní",J179,0)</f>
        <v>0</v>
      </c>
      <c r="BF179" s="172" t="n">
        <f aca="false">IF(N179="snížená",J179,0)</f>
        <v>0</v>
      </c>
      <c r="BG179" s="172" t="n">
        <f aca="false">IF(N179="zákl. přenesená",J179,0)</f>
        <v>0</v>
      </c>
      <c r="BH179" s="172" t="n">
        <f aca="false">IF(N179="sníž. přenesená",J179,0)</f>
        <v>0</v>
      </c>
      <c r="BI179" s="172" t="n">
        <f aca="false">IF(N179="nulová",J179,0)</f>
        <v>0</v>
      </c>
      <c r="BJ179" s="3" t="s">
        <v>80</v>
      </c>
      <c r="BK179" s="172" t="n">
        <f aca="false">ROUND(I179*H179,2)</f>
        <v>0</v>
      </c>
      <c r="BL179" s="3" t="s">
        <v>121</v>
      </c>
      <c r="BM179" s="171" t="s">
        <v>246</v>
      </c>
    </row>
    <row r="180" s="145" customFormat="true" ht="22.8" hidden="false" customHeight="true" outlineLevel="0" collapsed="false">
      <c r="B180" s="146"/>
      <c r="D180" s="147" t="s">
        <v>74</v>
      </c>
      <c r="E180" s="157" t="s">
        <v>164</v>
      </c>
      <c r="F180" s="157" t="s">
        <v>247</v>
      </c>
      <c r="I180" s="149"/>
      <c r="J180" s="158" t="n">
        <f aca="false">BK180</f>
        <v>0</v>
      </c>
      <c r="L180" s="146"/>
      <c r="M180" s="151"/>
      <c r="N180" s="152"/>
      <c r="O180" s="152"/>
      <c r="P180" s="153" t="n">
        <f aca="false">SUM(P181:P185)</f>
        <v>0</v>
      </c>
      <c r="Q180" s="152"/>
      <c r="R180" s="153" t="n">
        <f aca="false">SUM(R181:R185)</f>
        <v>0.00248</v>
      </c>
      <c r="S180" s="152"/>
      <c r="T180" s="154" t="n">
        <f aca="false">SUM(T181:T185)</f>
        <v>7.96375</v>
      </c>
      <c r="AR180" s="147" t="s">
        <v>80</v>
      </c>
      <c r="AT180" s="155" t="s">
        <v>74</v>
      </c>
      <c r="AU180" s="155" t="s">
        <v>80</v>
      </c>
      <c r="AY180" s="147" t="s">
        <v>114</v>
      </c>
      <c r="BK180" s="156" t="n">
        <f aca="false">SUM(BK181:BK185)</f>
        <v>0</v>
      </c>
    </row>
    <row r="181" s="27" customFormat="true" ht="16.5" hidden="false" customHeight="true" outlineLevel="0" collapsed="false">
      <c r="A181" s="22"/>
      <c r="B181" s="159"/>
      <c r="C181" s="160" t="s">
        <v>248</v>
      </c>
      <c r="D181" s="160" t="s">
        <v>116</v>
      </c>
      <c r="E181" s="161" t="s">
        <v>249</v>
      </c>
      <c r="F181" s="162" t="s">
        <v>250</v>
      </c>
      <c r="G181" s="163" t="s">
        <v>162</v>
      </c>
      <c r="H181" s="164" t="n">
        <v>1</v>
      </c>
      <c r="I181" s="165"/>
      <c r="J181" s="166" t="n">
        <f aca="false">ROUND(I181*H181,2)</f>
        <v>0</v>
      </c>
      <c r="K181" s="162"/>
      <c r="L181" s="23"/>
      <c r="M181" s="167"/>
      <c r="N181" s="168" t="s">
        <v>40</v>
      </c>
      <c r="O181" s="60"/>
      <c r="P181" s="169" t="n">
        <f aca="false">O181*H181</f>
        <v>0</v>
      </c>
      <c r="Q181" s="169" t="n">
        <v>4E-005</v>
      </c>
      <c r="R181" s="169" t="n">
        <f aca="false">Q181*H181</f>
        <v>4E-005</v>
      </c>
      <c r="S181" s="169" t="n">
        <v>0</v>
      </c>
      <c r="T181" s="170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1" t="s">
        <v>121</v>
      </c>
      <c r="AT181" s="171" t="s">
        <v>116</v>
      </c>
      <c r="AU181" s="171" t="s">
        <v>82</v>
      </c>
      <c r="AY181" s="3" t="s">
        <v>114</v>
      </c>
      <c r="BE181" s="172" t="n">
        <f aca="false">IF(N181="základní",J181,0)</f>
        <v>0</v>
      </c>
      <c r="BF181" s="172" t="n">
        <f aca="false">IF(N181="snížená",J181,0)</f>
        <v>0</v>
      </c>
      <c r="BG181" s="172" t="n">
        <f aca="false">IF(N181="zákl. přenesená",J181,0)</f>
        <v>0</v>
      </c>
      <c r="BH181" s="172" t="n">
        <f aca="false">IF(N181="sníž. přenesená",J181,0)</f>
        <v>0</v>
      </c>
      <c r="BI181" s="172" t="n">
        <f aca="false">IF(N181="nulová",J181,0)</f>
        <v>0</v>
      </c>
      <c r="BJ181" s="3" t="s">
        <v>80</v>
      </c>
      <c r="BK181" s="172" t="n">
        <f aca="false">ROUND(I181*H181,2)</f>
        <v>0</v>
      </c>
      <c r="BL181" s="3" t="s">
        <v>121</v>
      </c>
      <c r="BM181" s="171" t="s">
        <v>251</v>
      </c>
    </row>
    <row r="182" s="27" customFormat="true" ht="24.15" hidden="false" customHeight="true" outlineLevel="0" collapsed="false">
      <c r="A182" s="22"/>
      <c r="B182" s="159"/>
      <c r="C182" s="160" t="s">
        <v>252</v>
      </c>
      <c r="D182" s="160" t="s">
        <v>116</v>
      </c>
      <c r="E182" s="161" t="s">
        <v>253</v>
      </c>
      <c r="F182" s="162" t="s">
        <v>254</v>
      </c>
      <c r="G182" s="163" t="s">
        <v>167</v>
      </c>
      <c r="H182" s="164" t="n">
        <v>212</v>
      </c>
      <c r="I182" s="165"/>
      <c r="J182" s="166" t="n">
        <f aca="false">ROUND(I182*H182,2)</f>
        <v>0</v>
      </c>
      <c r="K182" s="162" t="s">
        <v>120</v>
      </c>
      <c r="L182" s="23"/>
      <c r="M182" s="167"/>
      <c r="N182" s="168" t="s">
        <v>40</v>
      </c>
      <c r="O182" s="60"/>
      <c r="P182" s="169" t="n">
        <f aca="false">O182*H182</f>
        <v>0</v>
      </c>
      <c r="Q182" s="169" t="n">
        <v>1E-005</v>
      </c>
      <c r="R182" s="169" t="n">
        <f aca="false">Q182*H182</f>
        <v>0.00212</v>
      </c>
      <c r="S182" s="169" t="n">
        <v>0</v>
      </c>
      <c r="T182" s="170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1" t="s">
        <v>121</v>
      </c>
      <c r="AT182" s="171" t="s">
        <v>116</v>
      </c>
      <c r="AU182" s="171" t="s">
        <v>82</v>
      </c>
      <c r="AY182" s="3" t="s">
        <v>114</v>
      </c>
      <c r="BE182" s="172" t="n">
        <f aca="false">IF(N182="základní",J182,0)</f>
        <v>0</v>
      </c>
      <c r="BF182" s="172" t="n">
        <f aca="false">IF(N182="snížená",J182,0)</f>
        <v>0</v>
      </c>
      <c r="BG182" s="172" t="n">
        <f aca="false">IF(N182="zákl. přenesená",J182,0)</f>
        <v>0</v>
      </c>
      <c r="BH182" s="172" t="n">
        <f aca="false">IF(N182="sníž. přenesená",J182,0)</f>
        <v>0</v>
      </c>
      <c r="BI182" s="172" t="n">
        <f aca="false">IF(N182="nulová",J182,0)</f>
        <v>0</v>
      </c>
      <c r="BJ182" s="3" t="s">
        <v>80</v>
      </c>
      <c r="BK182" s="172" t="n">
        <f aca="false">ROUND(I182*H182,2)</f>
        <v>0</v>
      </c>
      <c r="BL182" s="3" t="s">
        <v>121</v>
      </c>
      <c r="BM182" s="171" t="s">
        <v>255</v>
      </c>
    </row>
    <row r="183" s="27" customFormat="true" ht="24.15" hidden="false" customHeight="true" outlineLevel="0" collapsed="false">
      <c r="A183" s="22"/>
      <c r="B183" s="159"/>
      <c r="C183" s="160" t="s">
        <v>218</v>
      </c>
      <c r="D183" s="160" t="s">
        <v>116</v>
      </c>
      <c r="E183" s="161" t="s">
        <v>256</v>
      </c>
      <c r="F183" s="162" t="s">
        <v>257</v>
      </c>
      <c r="G183" s="163" t="s">
        <v>167</v>
      </c>
      <c r="H183" s="164" t="n">
        <v>16</v>
      </c>
      <c r="I183" s="165"/>
      <c r="J183" s="166" t="n">
        <f aca="false">ROUND(I183*H183,2)</f>
        <v>0</v>
      </c>
      <c r="K183" s="162" t="s">
        <v>120</v>
      </c>
      <c r="L183" s="23"/>
      <c r="M183" s="167"/>
      <c r="N183" s="168" t="s">
        <v>40</v>
      </c>
      <c r="O183" s="60"/>
      <c r="P183" s="169" t="n">
        <f aca="false">O183*H183</f>
        <v>0</v>
      </c>
      <c r="Q183" s="169" t="n">
        <v>2E-005</v>
      </c>
      <c r="R183" s="169" t="n">
        <f aca="false">Q183*H183</f>
        <v>0.00032</v>
      </c>
      <c r="S183" s="169" t="n">
        <v>0</v>
      </c>
      <c r="T183" s="170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1" t="s">
        <v>121</v>
      </c>
      <c r="AT183" s="171" t="s">
        <v>116</v>
      </c>
      <c r="AU183" s="171" t="s">
        <v>82</v>
      </c>
      <c r="AY183" s="3" t="s">
        <v>114</v>
      </c>
      <c r="BE183" s="172" t="n">
        <f aca="false">IF(N183="základní",J183,0)</f>
        <v>0</v>
      </c>
      <c r="BF183" s="172" t="n">
        <f aca="false">IF(N183="snížená",J183,0)</f>
        <v>0</v>
      </c>
      <c r="BG183" s="172" t="n">
        <f aca="false">IF(N183="zákl. přenesená",J183,0)</f>
        <v>0</v>
      </c>
      <c r="BH183" s="172" t="n">
        <f aca="false">IF(N183="sníž. přenesená",J183,0)</f>
        <v>0</v>
      </c>
      <c r="BI183" s="172" t="n">
        <f aca="false">IF(N183="nulová",J183,0)</f>
        <v>0</v>
      </c>
      <c r="BJ183" s="3" t="s">
        <v>80</v>
      </c>
      <c r="BK183" s="172" t="n">
        <f aca="false">ROUND(I183*H183,2)</f>
        <v>0</v>
      </c>
      <c r="BL183" s="3" t="s">
        <v>121</v>
      </c>
      <c r="BM183" s="171" t="s">
        <v>258</v>
      </c>
    </row>
    <row r="184" s="27" customFormat="true" ht="33" hidden="false" customHeight="true" outlineLevel="0" collapsed="false">
      <c r="A184" s="22"/>
      <c r="B184" s="159"/>
      <c r="C184" s="160" t="s">
        <v>259</v>
      </c>
      <c r="D184" s="160" t="s">
        <v>116</v>
      </c>
      <c r="E184" s="161" t="s">
        <v>260</v>
      </c>
      <c r="F184" s="162" t="s">
        <v>261</v>
      </c>
      <c r="G184" s="163" t="s">
        <v>193</v>
      </c>
      <c r="H184" s="164" t="n">
        <v>115</v>
      </c>
      <c r="I184" s="165"/>
      <c r="J184" s="166" t="n">
        <f aca="false">ROUND(I184*H184,2)</f>
        <v>0</v>
      </c>
      <c r="K184" s="211" t="s">
        <v>120</v>
      </c>
      <c r="L184" s="23"/>
      <c r="M184" s="167"/>
      <c r="N184" s="168" t="s">
        <v>40</v>
      </c>
      <c r="O184" s="60"/>
      <c r="P184" s="169" t="n">
        <f aca="false">O184*H184</f>
        <v>0</v>
      </c>
      <c r="Q184" s="169" t="n">
        <v>0</v>
      </c>
      <c r="R184" s="169" t="n">
        <f aca="false">Q184*H184</f>
        <v>0</v>
      </c>
      <c r="S184" s="169" t="n">
        <v>0.06925</v>
      </c>
      <c r="T184" s="170" t="n">
        <f aca="false">S184*H184</f>
        <v>7.96375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1" t="s">
        <v>121</v>
      </c>
      <c r="AT184" s="171" t="s">
        <v>116</v>
      </c>
      <c r="AU184" s="171" t="s">
        <v>82</v>
      </c>
      <c r="AY184" s="3" t="s">
        <v>114</v>
      </c>
      <c r="BE184" s="172" t="n">
        <f aca="false">IF(N184="základní",J184,0)</f>
        <v>0</v>
      </c>
      <c r="BF184" s="172" t="n">
        <f aca="false">IF(N184="snížená",J184,0)</f>
        <v>0</v>
      </c>
      <c r="BG184" s="172" t="n">
        <f aca="false">IF(N184="zákl. přenesená",J184,0)</f>
        <v>0</v>
      </c>
      <c r="BH184" s="172" t="n">
        <f aca="false">IF(N184="sníž. přenesená",J184,0)</f>
        <v>0</v>
      </c>
      <c r="BI184" s="172" t="n">
        <f aca="false">IF(N184="nulová",J184,0)</f>
        <v>0</v>
      </c>
      <c r="BJ184" s="3" t="s">
        <v>80</v>
      </c>
      <c r="BK184" s="172" t="n">
        <f aca="false">ROUND(I184*H184,2)</f>
        <v>0</v>
      </c>
      <c r="BL184" s="3" t="s">
        <v>121</v>
      </c>
      <c r="BM184" s="171" t="s">
        <v>262</v>
      </c>
    </row>
    <row r="185" s="173" customFormat="true" ht="12.8" hidden="false" customHeight="false" outlineLevel="0" collapsed="false">
      <c r="B185" s="174"/>
      <c r="D185" s="175" t="s">
        <v>123</v>
      </c>
      <c r="E185" s="176"/>
      <c r="F185" s="177" t="s">
        <v>263</v>
      </c>
      <c r="H185" s="178" t="n">
        <v>115</v>
      </c>
      <c r="I185" s="179"/>
      <c r="L185" s="174"/>
      <c r="M185" s="180"/>
      <c r="N185" s="181"/>
      <c r="O185" s="181"/>
      <c r="P185" s="181"/>
      <c r="Q185" s="181"/>
      <c r="R185" s="181"/>
      <c r="S185" s="181"/>
      <c r="T185" s="182"/>
      <c r="AT185" s="176" t="s">
        <v>123</v>
      </c>
      <c r="AU185" s="176" t="s">
        <v>82</v>
      </c>
      <c r="AV185" s="173" t="s">
        <v>82</v>
      </c>
      <c r="AW185" s="173" t="s">
        <v>31</v>
      </c>
      <c r="AX185" s="173" t="s">
        <v>80</v>
      </c>
      <c r="AY185" s="176" t="s">
        <v>114</v>
      </c>
    </row>
    <row r="186" s="145" customFormat="true" ht="22.8" hidden="false" customHeight="true" outlineLevel="0" collapsed="false">
      <c r="B186" s="146"/>
      <c r="D186" s="147" t="s">
        <v>74</v>
      </c>
      <c r="E186" s="157" t="s">
        <v>264</v>
      </c>
      <c r="F186" s="157" t="s">
        <v>265</v>
      </c>
      <c r="I186" s="149"/>
      <c r="J186" s="158" t="n">
        <f aca="false">BK186</f>
        <v>0</v>
      </c>
      <c r="L186" s="146"/>
      <c r="M186" s="151"/>
      <c r="N186" s="152"/>
      <c r="O186" s="152"/>
      <c r="P186" s="153" t="n">
        <f aca="false">SUM(P187:P191)</f>
        <v>0</v>
      </c>
      <c r="Q186" s="152"/>
      <c r="R186" s="153" t="n">
        <f aca="false">SUM(R187:R191)</f>
        <v>0</v>
      </c>
      <c r="S186" s="152"/>
      <c r="T186" s="154" t="n">
        <f aca="false">SUM(T187:T191)</f>
        <v>0</v>
      </c>
      <c r="AR186" s="147" t="s">
        <v>80</v>
      </c>
      <c r="AT186" s="155" t="s">
        <v>74</v>
      </c>
      <c r="AU186" s="155" t="s">
        <v>80</v>
      </c>
      <c r="AY186" s="147" t="s">
        <v>114</v>
      </c>
      <c r="BK186" s="156" t="n">
        <f aca="false">SUM(BK187:BK191)</f>
        <v>0</v>
      </c>
    </row>
    <row r="187" s="27" customFormat="true" ht="33" hidden="false" customHeight="true" outlineLevel="0" collapsed="false">
      <c r="A187" s="22"/>
      <c r="B187" s="159"/>
      <c r="C187" s="160" t="s">
        <v>266</v>
      </c>
      <c r="D187" s="160" t="s">
        <v>116</v>
      </c>
      <c r="E187" s="161" t="s">
        <v>267</v>
      </c>
      <c r="F187" s="162" t="s">
        <v>268</v>
      </c>
      <c r="G187" s="163" t="s">
        <v>137</v>
      </c>
      <c r="H187" s="164" t="n">
        <v>7.964</v>
      </c>
      <c r="I187" s="165"/>
      <c r="J187" s="166" t="n">
        <f aca="false">ROUND(I187*H187,2)</f>
        <v>0</v>
      </c>
      <c r="K187" s="211" t="s">
        <v>120</v>
      </c>
      <c r="L187" s="23"/>
      <c r="M187" s="167"/>
      <c r="N187" s="168" t="s">
        <v>40</v>
      </c>
      <c r="O187" s="60"/>
      <c r="P187" s="169" t="n">
        <f aca="false">O187*H187</f>
        <v>0</v>
      </c>
      <c r="Q187" s="169" t="n">
        <v>0</v>
      </c>
      <c r="R187" s="169" t="n">
        <f aca="false">Q187*H187</f>
        <v>0</v>
      </c>
      <c r="S187" s="169" t="n">
        <v>0</v>
      </c>
      <c r="T187" s="170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1" t="s">
        <v>121</v>
      </c>
      <c r="AT187" s="171" t="s">
        <v>116</v>
      </c>
      <c r="AU187" s="171" t="s">
        <v>82</v>
      </c>
      <c r="AY187" s="3" t="s">
        <v>114</v>
      </c>
      <c r="BE187" s="172" t="n">
        <f aca="false">IF(N187="základní",J187,0)</f>
        <v>0</v>
      </c>
      <c r="BF187" s="172" t="n">
        <f aca="false">IF(N187="snížená",J187,0)</f>
        <v>0</v>
      </c>
      <c r="BG187" s="172" t="n">
        <f aca="false">IF(N187="zákl. přenesená",J187,0)</f>
        <v>0</v>
      </c>
      <c r="BH187" s="172" t="n">
        <f aca="false">IF(N187="sníž. přenesená",J187,0)</f>
        <v>0</v>
      </c>
      <c r="BI187" s="172" t="n">
        <f aca="false">IF(N187="nulová",J187,0)</f>
        <v>0</v>
      </c>
      <c r="BJ187" s="3" t="s">
        <v>80</v>
      </c>
      <c r="BK187" s="172" t="n">
        <f aca="false">ROUND(I187*H187,2)</f>
        <v>0</v>
      </c>
      <c r="BL187" s="3" t="s">
        <v>121</v>
      </c>
      <c r="BM187" s="171" t="s">
        <v>269</v>
      </c>
    </row>
    <row r="188" s="27" customFormat="true" ht="24.15" hidden="false" customHeight="true" outlineLevel="0" collapsed="false">
      <c r="A188" s="22"/>
      <c r="B188" s="159"/>
      <c r="C188" s="160" t="s">
        <v>270</v>
      </c>
      <c r="D188" s="160" t="s">
        <v>116</v>
      </c>
      <c r="E188" s="161" t="s">
        <v>271</v>
      </c>
      <c r="F188" s="162" t="s">
        <v>272</v>
      </c>
      <c r="G188" s="163" t="s">
        <v>137</v>
      </c>
      <c r="H188" s="164" t="n">
        <v>7.964</v>
      </c>
      <c r="I188" s="165"/>
      <c r="J188" s="166" t="n">
        <f aca="false">ROUND(I188*H188,2)</f>
        <v>0</v>
      </c>
      <c r="K188" s="211" t="s">
        <v>120</v>
      </c>
      <c r="L188" s="23"/>
      <c r="M188" s="167"/>
      <c r="N188" s="168" t="s">
        <v>40</v>
      </c>
      <c r="O188" s="60"/>
      <c r="P188" s="169" t="n">
        <f aca="false">O188*H188</f>
        <v>0</v>
      </c>
      <c r="Q188" s="169" t="n">
        <v>0</v>
      </c>
      <c r="R188" s="169" t="n">
        <f aca="false">Q188*H188</f>
        <v>0</v>
      </c>
      <c r="S188" s="169" t="n">
        <v>0</v>
      </c>
      <c r="T188" s="170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1" t="s">
        <v>121</v>
      </c>
      <c r="AT188" s="171" t="s">
        <v>116</v>
      </c>
      <c r="AU188" s="171" t="s">
        <v>82</v>
      </c>
      <c r="AY188" s="3" t="s">
        <v>114</v>
      </c>
      <c r="BE188" s="172" t="n">
        <f aca="false">IF(N188="základní",J188,0)</f>
        <v>0</v>
      </c>
      <c r="BF188" s="172" t="n">
        <f aca="false">IF(N188="snížená",J188,0)</f>
        <v>0</v>
      </c>
      <c r="BG188" s="172" t="n">
        <f aca="false">IF(N188="zákl. přenesená",J188,0)</f>
        <v>0</v>
      </c>
      <c r="BH188" s="172" t="n">
        <f aca="false">IF(N188="sníž. přenesená",J188,0)</f>
        <v>0</v>
      </c>
      <c r="BI188" s="172" t="n">
        <f aca="false">IF(N188="nulová",J188,0)</f>
        <v>0</v>
      </c>
      <c r="BJ188" s="3" t="s">
        <v>80</v>
      </c>
      <c r="BK188" s="172" t="n">
        <f aca="false">ROUND(I188*H188,2)</f>
        <v>0</v>
      </c>
      <c r="BL188" s="3" t="s">
        <v>121</v>
      </c>
      <c r="BM188" s="171" t="s">
        <v>273</v>
      </c>
    </row>
    <row r="189" s="27" customFormat="true" ht="24.15" hidden="false" customHeight="true" outlineLevel="0" collapsed="false">
      <c r="A189" s="22"/>
      <c r="B189" s="159"/>
      <c r="C189" s="160" t="s">
        <v>274</v>
      </c>
      <c r="D189" s="160" t="s">
        <v>116</v>
      </c>
      <c r="E189" s="161" t="s">
        <v>275</v>
      </c>
      <c r="F189" s="162" t="s">
        <v>276</v>
      </c>
      <c r="G189" s="163" t="s">
        <v>137</v>
      </c>
      <c r="H189" s="164" t="n">
        <v>111.496</v>
      </c>
      <c r="I189" s="165"/>
      <c r="J189" s="166" t="n">
        <f aca="false">ROUND(I189*H189,2)</f>
        <v>0</v>
      </c>
      <c r="K189" s="211" t="s">
        <v>120</v>
      </c>
      <c r="L189" s="23"/>
      <c r="M189" s="167"/>
      <c r="N189" s="168" t="s">
        <v>40</v>
      </c>
      <c r="O189" s="60"/>
      <c r="P189" s="169" t="n">
        <f aca="false">O189*H189</f>
        <v>0</v>
      </c>
      <c r="Q189" s="169" t="n">
        <v>0</v>
      </c>
      <c r="R189" s="169" t="n">
        <f aca="false">Q189*H189</f>
        <v>0</v>
      </c>
      <c r="S189" s="169" t="n">
        <v>0</v>
      </c>
      <c r="T189" s="170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1" t="s">
        <v>121</v>
      </c>
      <c r="AT189" s="171" t="s">
        <v>116</v>
      </c>
      <c r="AU189" s="171" t="s">
        <v>82</v>
      </c>
      <c r="AY189" s="3" t="s">
        <v>114</v>
      </c>
      <c r="BE189" s="172" t="n">
        <f aca="false">IF(N189="základní",J189,0)</f>
        <v>0</v>
      </c>
      <c r="BF189" s="172" t="n">
        <f aca="false">IF(N189="snížená",J189,0)</f>
        <v>0</v>
      </c>
      <c r="BG189" s="172" t="n">
        <f aca="false">IF(N189="zákl. přenesená",J189,0)</f>
        <v>0</v>
      </c>
      <c r="BH189" s="172" t="n">
        <f aca="false">IF(N189="sníž. přenesená",J189,0)</f>
        <v>0</v>
      </c>
      <c r="BI189" s="172" t="n">
        <f aca="false">IF(N189="nulová",J189,0)</f>
        <v>0</v>
      </c>
      <c r="BJ189" s="3" t="s">
        <v>80</v>
      </c>
      <c r="BK189" s="172" t="n">
        <f aca="false">ROUND(I189*H189,2)</f>
        <v>0</v>
      </c>
      <c r="BL189" s="3" t="s">
        <v>121</v>
      </c>
      <c r="BM189" s="171" t="s">
        <v>277</v>
      </c>
    </row>
    <row r="190" s="173" customFormat="true" ht="12.8" hidden="false" customHeight="false" outlineLevel="0" collapsed="false">
      <c r="B190" s="174"/>
      <c r="D190" s="175" t="s">
        <v>123</v>
      </c>
      <c r="F190" s="177" t="s">
        <v>278</v>
      </c>
      <c r="H190" s="178" t="n">
        <v>111.496</v>
      </c>
      <c r="I190" s="179"/>
      <c r="L190" s="174"/>
      <c r="M190" s="180"/>
      <c r="N190" s="181"/>
      <c r="O190" s="181"/>
      <c r="P190" s="181"/>
      <c r="Q190" s="181"/>
      <c r="R190" s="181"/>
      <c r="S190" s="181"/>
      <c r="T190" s="182"/>
      <c r="AT190" s="176" t="s">
        <v>123</v>
      </c>
      <c r="AU190" s="176" t="s">
        <v>82</v>
      </c>
      <c r="AV190" s="173" t="s">
        <v>82</v>
      </c>
      <c r="AW190" s="173" t="s">
        <v>2</v>
      </c>
      <c r="AX190" s="173" t="s">
        <v>80</v>
      </c>
      <c r="AY190" s="176" t="s">
        <v>114</v>
      </c>
    </row>
    <row r="191" s="27" customFormat="true" ht="21.75" hidden="false" customHeight="true" outlineLevel="0" collapsed="false">
      <c r="A191" s="22"/>
      <c r="B191" s="159"/>
      <c r="C191" s="160" t="s">
        <v>279</v>
      </c>
      <c r="D191" s="160" t="s">
        <v>116</v>
      </c>
      <c r="E191" s="161" t="s">
        <v>280</v>
      </c>
      <c r="F191" s="162" t="s">
        <v>281</v>
      </c>
      <c r="G191" s="163" t="s">
        <v>137</v>
      </c>
      <c r="H191" s="164" t="n">
        <v>7.964</v>
      </c>
      <c r="I191" s="165"/>
      <c r="J191" s="166" t="n">
        <f aca="false">ROUND(I191*H191,2)</f>
        <v>0</v>
      </c>
      <c r="K191" s="211" t="s">
        <v>120</v>
      </c>
      <c r="L191" s="23"/>
      <c r="M191" s="167"/>
      <c r="N191" s="168" t="s">
        <v>40</v>
      </c>
      <c r="O191" s="60"/>
      <c r="P191" s="169" t="n">
        <f aca="false">O191*H191</f>
        <v>0</v>
      </c>
      <c r="Q191" s="169" t="n">
        <v>0</v>
      </c>
      <c r="R191" s="169" t="n">
        <f aca="false">Q191*H191</f>
        <v>0</v>
      </c>
      <c r="S191" s="169" t="n">
        <v>0</v>
      </c>
      <c r="T191" s="170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1" t="s">
        <v>121</v>
      </c>
      <c r="AT191" s="171" t="s">
        <v>116</v>
      </c>
      <c r="AU191" s="171" t="s">
        <v>82</v>
      </c>
      <c r="AY191" s="3" t="s">
        <v>114</v>
      </c>
      <c r="BE191" s="172" t="n">
        <f aca="false">IF(N191="základní",J191,0)</f>
        <v>0</v>
      </c>
      <c r="BF191" s="172" t="n">
        <f aca="false">IF(N191="snížená",J191,0)</f>
        <v>0</v>
      </c>
      <c r="BG191" s="172" t="n">
        <f aca="false">IF(N191="zákl. přenesená",J191,0)</f>
        <v>0</v>
      </c>
      <c r="BH191" s="172" t="n">
        <f aca="false">IF(N191="sníž. přenesená",J191,0)</f>
        <v>0</v>
      </c>
      <c r="BI191" s="172" t="n">
        <f aca="false">IF(N191="nulová",J191,0)</f>
        <v>0</v>
      </c>
      <c r="BJ191" s="3" t="s">
        <v>80</v>
      </c>
      <c r="BK191" s="172" t="n">
        <f aca="false">ROUND(I191*H191,2)</f>
        <v>0</v>
      </c>
      <c r="BL191" s="3" t="s">
        <v>121</v>
      </c>
      <c r="BM191" s="171" t="s">
        <v>282</v>
      </c>
    </row>
    <row r="192" s="145" customFormat="true" ht="22.8" hidden="false" customHeight="true" outlineLevel="0" collapsed="false">
      <c r="B192" s="146"/>
      <c r="D192" s="147" t="s">
        <v>74</v>
      </c>
      <c r="E192" s="157" t="s">
        <v>283</v>
      </c>
      <c r="F192" s="157" t="s">
        <v>284</v>
      </c>
      <c r="I192" s="149"/>
      <c r="J192" s="158" t="n">
        <f aca="false">BK192</f>
        <v>0</v>
      </c>
      <c r="L192" s="146"/>
      <c r="M192" s="151"/>
      <c r="N192" s="152"/>
      <c r="O192" s="152"/>
      <c r="P192" s="153" t="n">
        <f aca="false">P193</f>
        <v>0</v>
      </c>
      <c r="Q192" s="152"/>
      <c r="R192" s="153" t="n">
        <f aca="false">R193</f>
        <v>0</v>
      </c>
      <c r="S192" s="152"/>
      <c r="T192" s="154" t="n">
        <f aca="false">T193</f>
        <v>0</v>
      </c>
      <c r="AR192" s="147" t="s">
        <v>80</v>
      </c>
      <c r="AT192" s="155" t="s">
        <v>74</v>
      </c>
      <c r="AU192" s="155" t="s">
        <v>80</v>
      </c>
      <c r="AY192" s="147" t="s">
        <v>114</v>
      </c>
      <c r="BK192" s="156" t="n">
        <f aca="false">BK193</f>
        <v>0</v>
      </c>
    </row>
    <row r="193" s="27" customFormat="true" ht="16.5" hidden="false" customHeight="true" outlineLevel="0" collapsed="false">
      <c r="A193" s="22"/>
      <c r="B193" s="159"/>
      <c r="C193" s="160" t="s">
        <v>285</v>
      </c>
      <c r="D193" s="160" t="s">
        <v>116</v>
      </c>
      <c r="E193" s="161" t="s">
        <v>286</v>
      </c>
      <c r="F193" s="162" t="s">
        <v>287</v>
      </c>
      <c r="G193" s="163" t="s">
        <v>137</v>
      </c>
      <c r="H193" s="164" t="n">
        <v>19.795</v>
      </c>
      <c r="I193" s="165"/>
      <c r="J193" s="166" t="n">
        <f aca="false">ROUND(I193*H193,2)</f>
        <v>0</v>
      </c>
      <c r="K193" s="211" t="s">
        <v>120</v>
      </c>
      <c r="L193" s="23"/>
      <c r="M193" s="167"/>
      <c r="N193" s="168" t="s">
        <v>40</v>
      </c>
      <c r="O193" s="60"/>
      <c r="P193" s="169" t="n">
        <f aca="false">O193*H193</f>
        <v>0</v>
      </c>
      <c r="Q193" s="169" t="n">
        <v>0</v>
      </c>
      <c r="R193" s="169" t="n">
        <f aca="false">Q193*H193</f>
        <v>0</v>
      </c>
      <c r="S193" s="169" t="n">
        <v>0</v>
      </c>
      <c r="T193" s="170" t="n">
        <f aca="false">S193*H193</f>
        <v>0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1" t="s">
        <v>121</v>
      </c>
      <c r="AT193" s="171" t="s">
        <v>116</v>
      </c>
      <c r="AU193" s="171" t="s">
        <v>82</v>
      </c>
      <c r="AY193" s="3" t="s">
        <v>114</v>
      </c>
      <c r="BE193" s="172" t="n">
        <f aca="false">IF(N193="základní",J193,0)</f>
        <v>0</v>
      </c>
      <c r="BF193" s="172" t="n">
        <f aca="false">IF(N193="snížená",J193,0)</f>
        <v>0</v>
      </c>
      <c r="BG193" s="172" t="n">
        <f aca="false">IF(N193="zákl. přenesená",J193,0)</f>
        <v>0</v>
      </c>
      <c r="BH193" s="172" t="n">
        <f aca="false">IF(N193="sníž. přenesená",J193,0)</f>
        <v>0</v>
      </c>
      <c r="BI193" s="172" t="n">
        <f aca="false">IF(N193="nulová",J193,0)</f>
        <v>0</v>
      </c>
      <c r="BJ193" s="3" t="s">
        <v>80</v>
      </c>
      <c r="BK193" s="172" t="n">
        <f aca="false">ROUND(I193*H193,2)</f>
        <v>0</v>
      </c>
      <c r="BL193" s="3" t="s">
        <v>121</v>
      </c>
      <c r="BM193" s="171" t="s">
        <v>288</v>
      </c>
    </row>
    <row r="194" s="145" customFormat="true" ht="25.9" hidden="false" customHeight="true" outlineLevel="0" collapsed="false">
      <c r="B194" s="146"/>
      <c r="D194" s="147" t="s">
        <v>74</v>
      </c>
      <c r="E194" s="148" t="s">
        <v>289</v>
      </c>
      <c r="F194" s="148" t="s">
        <v>290</v>
      </c>
      <c r="I194" s="149"/>
      <c r="J194" s="150" t="n">
        <f aca="false">BK194</f>
        <v>0</v>
      </c>
      <c r="L194" s="146"/>
      <c r="M194" s="151"/>
      <c r="N194" s="152"/>
      <c r="O194" s="152"/>
      <c r="P194" s="153" t="n">
        <f aca="false">P195+P197</f>
        <v>0</v>
      </c>
      <c r="Q194" s="152"/>
      <c r="R194" s="153" t="n">
        <f aca="false">R195+R197</f>
        <v>0</v>
      </c>
      <c r="S194" s="152"/>
      <c r="T194" s="154" t="n">
        <f aca="false">T195+T197</f>
        <v>0</v>
      </c>
      <c r="AR194" s="147" t="s">
        <v>140</v>
      </c>
      <c r="AT194" s="155" t="s">
        <v>74</v>
      </c>
      <c r="AU194" s="155" t="s">
        <v>75</v>
      </c>
      <c r="AY194" s="147" t="s">
        <v>114</v>
      </c>
      <c r="BK194" s="156" t="n">
        <f aca="false">BK195+BK197</f>
        <v>0</v>
      </c>
    </row>
    <row r="195" s="145" customFormat="true" ht="22.8" hidden="false" customHeight="true" outlineLevel="0" collapsed="false">
      <c r="B195" s="146"/>
      <c r="D195" s="147" t="s">
        <v>74</v>
      </c>
      <c r="E195" s="157" t="s">
        <v>291</v>
      </c>
      <c r="F195" s="157" t="s">
        <v>292</v>
      </c>
      <c r="I195" s="149"/>
      <c r="J195" s="158" t="n">
        <f aca="false">BK195</f>
        <v>0</v>
      </c>
      <c r="L195" s="146"/>
      <c r="M195" s="151"/>
      <c r="N195" s="152"/>
      <c r="O195" s="152"/>
      <c r="P195" s="153" t="n">
        <f aca="false">P196</f>
        <v>0</v>
      </c>
      <c r="Q195" s="152"/>
      <c r="R195" s="153" t="n">
        <f aca="false">R196</f>
        <v>0</v>
      </c>
      <c r="S195" s="152"/>
      <c r="T195" s="154" t="n">
        <f aca="false">T196</f>
        <v>0</v>
      </c>
      <c r="AR195" s="147" t="s">
        <v>140</v>
      </c>
      <c r="AT195" s="155" t="s">
        <v>74</v>
      </c>
      <c r="AU195" s="155" t="s">
        <v>80</v>
      </c>
      <c r="AY195" s="147" t="s">
        <v>114</v>
      </c>
      <c r="BK195" s="156" t="n">
        <f aca="false">BK196</f>
        <v>0</v>
      </c>
    </row>
    <row r="196" s="27" customFormat="true" ht="16.5" hidden="false" customHeight="true" outlineLevel="0" collapsed="false">
      <c r="A196" s="22"/>
      <c r="B196" s="159"/>
      <c r="C196" s="160" t="s">
        <v>293</v>
      </c>
      <c r="D196" s="160" t="s">
        <v>116</v>
      </c>
      <c r="E196" s="161" t="s">
        <v>294</v>
      </c>
      <c r="F196" s="162" t="s">
        <v>295</v>
      </c>
      <c r="G196" s="163" t="s">
        <v>162</v>
      </c>
      <c r="H196" s="164" t="n">
        <v>1</v>
      </c>
      <c r="I196" s="165"/>
      <c r="J196" s="166" t="n">
        <f aca="false">ROUND(I196*H196,2)</f>
        <v>0</v>
      </c>
      <c r="K196" s="162" t="s">
        <v>120</v>
      </c>
      <c r="L196" s="23"/>
      <c r="M196" s="167"/>
      <c r="N196" s="168" t="s">
        <v>40</v>
      </c>
      <c r="O196" s="60"/>
      <c r="P196" s="169" t="n">
        <f aca="false">O196*H196</f>
        <v>0</v>
      </c>
      <c r="Q196" s="169" t="n">
        <v>0</v>
      </c>
      <c r="R196" s="169" t="n">
        <f aca="false">Q196*H196</f>
        <v>0</v>
      </c>
      <c r="S196" s="169" t="n">
        <v>0</v>
      </c>
      <c r="T196" s="170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1" t="s">
        <v>296</v>
      </c>
      <c r="AT196" s="171" t="s">
        <v>116</v>
      </c>
      <c r="AU196" s="171" t="s">
        <v>82</v>
      </c>
      <c r="AY196" s="3" t="s">
        <v>114</v>
      </c>
      <c r="BE196" s="172" t="n">
        <f aca="false">IF(N196="základní",J196,0)</f>
        <v>0</v>
      </c>
      <c r="BF196" s="172" t="n">
        <f aca="false">IF(N196="snížená",J196,0)</f>
        <v>0</v>
      </c>
      <c r="BG196" s="172" t="n">
        <f aca="false">IF(N196="zákl. přenesená",J196,0)</f>
        <v>0</v>
      </c>
      <c r="BH196" s="172" t="n">
        <f aca="false">IF(N196="sníž. přenesená",J196,0)</f>
        <v>0</v>
      </c>
      <c r="BI196" s="172" t="n">
        <f aca="false">IF(N196="nulová",J196,0)</f>
        <v>0</v>
      </c>
      <c r="BJ196" s="3" t="s">
        <v>80</v>
      </c>
      <c r="BK196" s="172" t="n">
        <f aca="false">ROUND(I196*H196,2)</f>
        <v>0</v>
      </c>
      <c r="BL196" s="3" t="s">
        <v>296</v>
      </c>
      <c r="BM196" s="171" t="s">
        <v>297</v>
      </c>
    </row>
    <row r="197" s="145" customFormat="true" ht="22.8" hidden="false" customHeight="true" outlineLevel="0" collapsed="false">
      <c r="B197" s="146"/>
      <c r="D197" s="147" t="s">
        <v>74</v>
      </c>
      <c r="E197" s="157" t="s">
        <v>298</v>
      </c>
      <c r="F197" s="157" t="s">
        <v>299</v>
      </c>
      <c r="I197" s="149"/>
      <c r="J197" s="158" t="n">
        <f aca="false">BK197</f>
        <v>0</v>
      </c>
      <c r="L197" s="146"/>
      <c r="M197" s="151"/>
      <c r="N197" s="152"/>
      <c r="O197" s="152"/>
      <c r="P197" s="153" t="n">
        <f aca="false">P198</f>
        <v>0</v>
      </c>
      <c r="Q197" s="152"/>
      <c r="R197" s="153" t="n">
        <f aca="false">R198</f>
        <v>0</v>
      </c>
      <c r="S197" s="152"/>
      <c r="T197" s="154" t="n">
        <f aca="false">T198</f>
        <v>0</v>
      </c>
      <c r="AR197" s="147" t="s">
        <v>140</v>
      </c>
      <c r="AT197" s="155" t="s">
        <v>74</v>
      </c>
      <c r="AU197" s="155" t="s">
        <v>80</v>
      </c>
      <c r="AY197" s="147" t="s">
        <v>114</v>
      </c>
      <c r="BK197" s="156" t="n">
        <f aca="false">BK198</f>
        <v>0</v>
      </c>
    </row>
    <row r="198" s="27" customFormat="true" ht="16.5" hidden="false" customHeight="true" outlineLevel="0" collapsed="false">
      <c r="A198" s="22"/>
      <c r="B198" s="159"/>
      <c r="C198" s="160" t="s">
        <v>300</v>
      </c>
      <c r="D198" s="160" t="s">
        <v>116</v>
      </c>
      <c r="E198" s="161" t="s">
        <v>301</v>
      </c>
      <c r="F198" s="162" t="s">
        <v>302</v>
      </c>
      <c r="G198" s="163" t="s">
        <v>162</v>
      </c>
      <c r="H198" s="164" t="n">
        <v>1</v>
      </c>
      <c r="I198" s="165"/>
      <c r="J198" s="166" t="n">
        <f aca="false">ROUND(I198*H198,2)</f>
        <v>0</v>
      </c>
      <c r="K198" s="162" t="s">
        <v>120</v>
      </c>
      <c r="L198" s="23"/>
      <c r="M198" s="212"/>
      <c r="N198" s="213" t="s">
        <v>40</v>
      </c>
      <c r="O198" s="214"/>
      <c r="P198" s="215" t="n">
        <f aca="false">O198*H198</f>
        <v>0</v>
      </c>
      <c r="Q198" s="215" t="n">
        <v>0</v>
      </c>
      <c r="R198" s="215" t="n">
        <f aca="false">Q198*H198</f>
        <v>0</v>
      </c>
      <c r="S198" s="215" t="n">
        <v>0</v>
      </c>
      <c r="T198" s="216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1" t="s">
        <v>296</v>
      </c>
      <c r="AT198" s="171" t="s">
        <v>116</v>
      </c>
      <c r="AU198" s="171" t="s">
        <v>82</v>
      </c>
      <c r="AY198" s="3" t="s">
        <v>114</v>
      </c>
      <c r="BE198" s="172" t="n">
        <f aca="false">IF(N198="základní",J198,0)</f>
        <v>0</v>
      </c>
      <c r="BF198" s="172" t="n">
        <f aca="false">IF(N198="snížená",J198,0)</f>
        <v>0</v>
      </c>
      <c r="BG198" s="172" t="n">
        <f aca="false">IF(N198="zákl. přenesená",J198,0)</f>
        <v>0</v>
      </c>
      <c r="BH198" s="172" t="n">
        <f aca="false">IF(N198="sníž. přenesená",J198,0)</f>
        <v>0</v>
      </c>
      <c r="BI198" s="172" t="n">
        <f aca="false">IF(N198="nulová",J198,0)</f>
        <v>0</v>
      </c>
      <c r="BJ198" s="3" t="s">
        <v>80</v>
      </c>
      <c r="BK198" s="172" t="n">
        <f aca="false">ROUND(I198*H198,2)</f>
        <v>0</v>
      </c>
      <c r="BL198" s="3" t="s">
        <v>296</v>
      </c>
      <c r="BM198" s="171" t="s">
        <v>303</v>
      </c>
    </row>
    <row r="199" s="27" customFormat="true" ht="6.95" hidden="false" customHeight="true" outlineLevel="0" collapsed="false">
      <c r="A199" s="22"/>
      <c r="B199" s="44"/>
      <c r="C199" s="45"/>
      <c r="D199" s="45"/>
      <c r="E199" s="45"/>
      <c r="F199" s="45"/>
      <c r="G199" s="45"/>
      <c r="H199" s="45"/>
      <c r="I199" s="45"/>
      <c r="J199" s="45"/>
      <c r="K199" s="45"/>
      <c r="L199" s="23"/>
      <c r="M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</row>
  </sheetData>
  <autoFilter ref="C121:K198"/>
  <mergeCells count="6">
    <mergeCell ref="L2:V2"/>
    <mergeCell ref="E7:H7"/>
    <mergeCell ref="E16:H16"/>
    <mergeCell ref="E25:H25"/>
    <mergeCell ref="E85:H85"/>
    <mergeCell ref="E114:H114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LibreOffice/25.2.4.3$Windows_X86_64 LibreOffice_project/33e196637044ead23f5c3226cde09b47731f7e27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2025-08-08T15:40:14Z</dcterms:created>
  <dc:creator>DESKTOP-VKVVR07\Eva</dc:creator>
  <dc:description/>
  <dc:language>cs-CZ</dc:language>
  <cp:lastModifiedBy/>
  <dcterms:modified xsi:type="dcterms:W3CDTF">2025-08-08T17:44:34Z</dcterms:modified>
  <cp:revision>1</cp:revision>
  <dc:subject/>
  <dc:title/>
</cp:coreProperties>
</file>